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maas1\Documents\Privat\Ju-Jutsu\NWJJV\Referat Prüfungswesen\Formulare\"/>
    </mc:Choice>
  </mc:AlternateContent>
  <bookViews>
    <workbookView xWindow="120" yWindow="228" windowWidth="23712" windowHeight="10428" tabRatio="886"/>
  </bookViews>
  <sheets>
    <sheet name="Anleitung" sheetId="5" r:id="rId1"/>
    <sheet name="Prüfungsbericht" sheetId="1" r:id="rId2"/>
    <sheet name="Prüfungsliste" sheetId="2" r:id="rId3"/>
    <sheet name="Prüfungsvoraussetzungen" sheetId="4" r:id="rId4"/>
    <sheet name="Konfliktmeldungen" sheetId="3" r:id="rId5"/>
  </sheets>
  <definedNames>
    <definedName name="_xlnm.Print_Area" localSheetId="0">Anleitung!$A$1:$J$267</definedName>
    <definedName name="_xlnm.Print_Area" localSheetId="4">Konfliktmeldungen!$A$1:$F$52</definedName>
    <definedName name="_xlnm.Print_Area" localSheetId="1">Prüfungsbericht!$A$1:$AE$42</definedName>
    <definedName name="_xlnm.Print_Area" localSheetId="2">Prüfungsliste!$A$1:$AP$30</definedName>
    <definedName name="_xlnm.Print_Area" localSheetId="3">Prüfungsvoraussetzungen!$A$1:$M$33</definedName>
  </definedNames>
  <calcPr calcId="162913"/>
</workbook>
</file>

<file path=xl/calcChain.xml><?xml version="1.0" encoding="utf-8"?>
<calcChain xmlns="http://schemas.openxmlformats.org/spreadsheetml/2006/main">
  <c r="AH25" i="2" l="1"/>
  <c r="AH24" i="2"/>
  <c r="AH23" i="2"/>
  <c r="AH22" i="2"/>
  <c r="AH21" i="2"/>
  <c r="AH20" i="2"/>
  <c r="AH19" i="2"/>
  <c r="AH18" i="2"/>
  <c r="AH17" i="2"/>
  <c r="AH16" i="2"/>
  <c r="AH15" i="2"/>
  <c r="AH14" i="2"/>
  <c r="AH13" i="2"/>
  <c r="AH12" i="2"/>
  <c r="AH11" i="2"/>
  <c r="AH10" i="2"/>
  <c r="AH9" i="2"/>
  <c r="AH8" i="2"/>
  <c r="AH7" i="2"/>
  <c r="AG7" i="2" l="1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BF7" i="2"/>
  <c r="BF8" i="2"/>
  <c r="BF9" i="2"/>
  <c r="BF10" i="2"/>
  <c r="BF11" i="2"/>
  <c r="BF12" i="2"/>
  <c r="BF13" i="2"/>
  <c r="BF14" i="2"/>
  <c r="BF15" i="2"/>
  <c r="BF16" i="2"/>
  <c r="BF17" i="2"/>
  <c r="BF18" i="2"/>
  <c r="BF19" i="2"/>
  <c r="BF20" i="2"/>
  <c r="BF21" i="2"/>
  <c r="BF22" i="2"/>
  <c r="BF23" i="2"/>
  <c r="BF24" i="2"/>
  <c r="BF25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AA6" i="2"/>
  <c r="BF6" i="2"/>
  <c r="BD7" i="2" l="1"/>
  <c r="BE7" i="2" s="1"/>
  <c r="BD8" i="2"/>
  <c r="BE8" i="2" s="1"/>
  <c r="BD9" i="2"/>
  <c r="BE9" i="2" s="1"/>
  <c r="BD10" i="2"/>
  <c r="BE10" i="2" s="1"/>
  <c r="BD11" i="2"/>
  <c r="BE11" i="2" s="1"/>
  <c r="BD12" i="2"/>
  <c r="BE12" i="2" s="1"/>
  <c r="BD13" i="2"/>
  <c r="BE13" i="2" s="1"/>
  <c r="BD14" i="2"/>
  <c r="BE14" i="2" s="1"/>
  <c r="BD15" i="2"/>
  <c r="BE15" i="2" s="1"/>
  <c r="BD16" i="2"/>
  <c r="BE16" i="2" s="1"/>
  <c r="BD17" i="2"/>
  <c r="BE17" i="2" s="1"/>
  <c r="BD18" i="2"/>
  <c r="BE18" i="2" s="1"/>
  <c r="BD19" i="2"/>
  <c r="BE19" i="2" s="1"/>
  <c r="BD20" i="2"/>
  <c r="BE20" i="2" s="1"/>
  <c r="BD21" i="2"/>
  <c r="BE21" i="2" s="1"/>
  <c r="BD22" i="2"/>
  <c r="BE22" i="2" s="1"/>
  <c r="BD23" i="2"/>
  <c r="BE23" i="2" s="1"/>
  <c r="BD24" i="2"/>
  <c r="BE24" i="2" s="1"/>
  <c r="BD25" i="2"/>
  <c r="BE25" i="2" s="1"/>
  <c r="BD6" i="2"/>
  <c r="BE6" i="2" s="1"/>
  <c r="AN10" i="2" l="1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L25" i="2" l="1"/>
  <c r="AL24" i="2"/>
  <c r="AL23" i="2"/>
  <c r="AL22" i="2"/>
  <c r="AL21" i="2"/>
  <c r="AL20" i="2"/>
  <c r="AL19" i="2"/>
  <c r="AL18" i="2"/>
  <c r="AL17" i="2"/>
  <c r="AL16" i="2"/>
  <c r="AL15" i="2"/>
  <c r="AM25" i="2"/>
  <c r="AM24" i="2"/>
  <c r="AM23" i="2"/>
  <c r="AM22" i="2"/>
  <c r="AM21" i="2"/>
  <c r="AM20" i="2"/>
  <c r="AM19" i="2"/>
  <c r="AM18" i="2"/>
  <c r="AM17" i="2"/>
  <c r="AM16" i="2"/>
  <c r="AM15" i="2"/>
  <c r="AI15" i="2" l="1"/>
  <c r="AI16" i="2"/>
  <c r="AI17" i="2"/>
  <c r="AI18" i="2"/>
  <c r="AI19" i="2"/>
  <c r="AI20" i="2"/>
  <c r="AI21" i="2"/>
  <c r="AI22" i="2"/>
  <c r="AI23" i="2"/>
  <c r="AI24" i="2"/>
  <c r="AI25" i="2"/>
  <c r="Q1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BG7" i="2"/>
  <c r="BG8" i="2"/>
  <c r="BG9" i="2"/>
  <c r="BG10" i="2"/>
  <c r="BG11" i="2"/>
  <c r="BG12" i="2"/>
  <c r="BG13" i="2"/>
  <c r="BG14" i="2"/>
  <c r="BG15" i="2"/>
  <c r="BG16" i="2"/>
  <c r="BG17" i="2"/>
  <c r="BG18" i="2"/>
  <c r="BG19" i="2"/>
  <c r="BG20" i="2"/>
  <c r="BG21" i="2"/>
  <c r="BG22" i="2"/>
  <c r="BG23" i="2"/>
  <c r="BG24" i="2"/>
  <c r="BG25" i="2"/>
  <c r="BG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Z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X6" i="2"/>
  <c r="W6" i="2"/>
  <c r="V6" i="2"/>
  <c r="U6" i="2"/>
  <c r="Q6" i="2"/>
  <c r="O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S12" i="1"/>
  <c r="AJ30" i="2"/>
  <c r="AM3" i="2" s="1"/>
  <c r="AA30" i="2"/>
  <c r="AL3" i="2" s="1"/>
  <c r="R30" i="2"/>
  <c r="AK3" i="2" s="1"/>
  <c r="Y2" i="2"/>
  <c r="F2" i="2"/>
  <c r="S39" i="1"/>
  <c r="AH6" i="2" l="1"/>
  <c r="AJ24" i="2"/>
  <c r="AJ15" i="2"/>
  <c r="AN6" i="2"/>
  <c r="AN7" i="2"/>
  <c r="AN8" i="2"/>
  <c r="AN9" i="2"/>
  <c r="AJ22" i="2"/>
  <c r="AJ18" i="2"/>
  <c r="AJ25" i="2"/>
  <c r="AJ21" i="2"/>
  <c r="AJ17" i="2"/>
  <c r="AJ20" i="2"/>
  <c r="AJ16" i="2"/>
  <c r="AJ23" i="2"/>
  <c r="AJ19" i="2"/>
  <c r="AV6" i="2"/>
  <c r="AV7" i="2"/>
  <c r="BA7" i="2" s="1"/>
  <c r="AV11" i="2"/>
  <c r="BA11" i="2" s="1"/>
  <c r="AV15" i="2"/>
  <c r="BA15" i="2" s="1"/>
  <c r="AV19" i="2"/>
  <c r="BA19" i="2" s="1"/>
  <c r="AV8" i="2"/>
  <c r="BA8" i="2" s="1"/>
  <c r="AV12" i="2"/>
  <c r="BA12" i="2" s="1"/>
  <c r="AV16" i="2"/>
  <c r="BA16" i="2" s="1"/>
  <c r="AV20" i="2"/>
  <c r="BA20" i="2" s="1"/>
  <c r="AV24" i="2"/>
  <c r="BA24" i="2" s="1"/>
  <c r="AV10" i="2"/>
  <c r="BA10" i="2" s="1"/>
  <c r="AV18" i="2"/>
  <c r="BA18" i="2" s="1"/>
  <c r="AV9" i="2"/>
  <c r="BA9" i="2" s="1"/>
  <c r="AV13" i="2"/>
  <c r="BA13" i="2" s="1"/>
  <c r="AV17" i="2"/>
  <c r="BA17" i="2" s="1"/>
  <c r="AV21" i="2"/>
  <c r="BA21" i="2" s="1"/>
  <c r="AV25" i="2"/>
  <c r="BA25" i="2" s="1"/>
  <c r="AV14" i="2"/>
  <c r="BA14" i="2" s="1"/>
  <c r="AV22" i="2"/>
  <c r="BA22" i="2" s="1"/>
  <c r="AV23" i="2"/>
  <c r="BA23" i="2" s="1"/>
  <c r="AL12" i="2"/>
  <c r="AL8" i="2"/>
  <c r="AM12" i="2"/>
  <c r="AM8" i="2"/>
  <c r="AL11" i="2"/>
  <c r="AL7" i="2"/>
  <c r="AM11" i="2"/>
  <c r="AM7" i="2"/>
  <c r="AL14" i="2"/>
  <c r="AL10" i="2"/>
  <c r="AL6" i="2"/>
  <c r="AM14" i="2"/>
  <c r="AM10" i="2"/>
  <c r="AM6" i="2"/>
  <c r="AL13" i="2"/>
  <c r="AL9" i="2"/>
  <c r="AM13" i="2"/>
  <c r="AM9" i="2"/>
  <c r="AJ3" i="2"/>
  <c r="AI14" i="2"/>
  <c r="AI12" i="2"/>
  <c r="AI8" i="2"/>
  <c r="AI11" i="2"/>
  <c r="AI6" i="2"/>
  <c r="AI10" i="2"/>
  <c r="AI7" i="2"/>
  <c r="AI13" i="2"/>
  <c r="AI9" i="2"/>
  <c r="AN3" i="2"/>
  <c r="BB6" i="2" l="1"/>
  <c r="BA6" i="2"/>
  <c r="BB25" i="2"/>
  <c r="AZ25" i="2"/>
  <c r="BB20" i="2"/>
  <c r="AZ20" i="2"/>
  <c r="AZ21" i="2"/>
  <c r="BB21" i="2"/>
  <c r="BB16" i="2"/>
  <c r="AZ16" i="2"/>
  <c r="BB17" i="2"/>
  <c r="AZ17" i="2"/>
  <c r="AZ12" i="2"/>
  <c r="BB12" i="2"/>
  <c r="AZ13" i="2"/>
  <c r="BB13" i="2"/>
  <c r="AZ8" i="2"/>
  <c r="BB8" i="2"/>
  <c r="AZ19" i="2"/>
  <c r="BB19" i="2"/>
  <c r="AZ18" i="2"/>
  <c r="BB18" i="2"/>
  <c r="BB22" i="2"/>
  <c r="AZ22" i="2"/>
  <c r="AZ10" i="2"/>
  <c r="BB10" i="2"/>
  <c r="AZ11" i="2"/>
  <c r="BB11" i="2"/>
  <c r="AZ23" i="2"/>
  <c r="BB23" i="2"/>
  <c r="AZ14" i="2"/>
  <c r="BB14" i="2"/>
  <c r="BB9" i="2"/>
  <c r="AZ9" i="2"/>
  <c r="BB24" i="2"/>
  <c r="AZ24" i="2"/>
  <c r="BB15" i="2"/>
  <c r="AZ15" i="2"/>
  <c r="AZ7" i="2"/>
  <c r="BB7" i="2"/>
  <c r="AZ6" i="2"/>
  <c r="AW16" i="2"/>
  <c r="AY16" i="2"/>
  <c r="AW17" i="2"/>
  <c r="AY17" i="2"/>
  <c r="AY12" i="2"/>
  <c r="AW12" i="2"/>
  <c r="AW6" i="2"/>
  <c r="AW8" i="2"/>
  <c r="AY8" i="2"/>
  <c r="AW9" i="2"/>
  <c r="AY9" i="2"/>
  <c r="AY19" i="2"/>
  <c r="AW19" i="2"/>
  <c r="AY20" i="2"/>
  <c r="AW20" i="2"/>
  <c r="AY21" i="2"/>
  <c r="AW21" i="2"/>
  <c r="AW23" i="2"/>
  <c r="AY23" i="2"/>
  <c r="AW15" i="2"/>
  <c r="AY15" i="2"/>
  <c r="AW22" i="2"/>
  <c r="AY22" i="2"/>
  <c r="AY10" i="2"/>
  <c r="AW10" i="2"/>
  <c r="AY11" i="2"/>
  <c r="AW11" i="2"/>
  <c r="AW25" i="2"/>
  <c r="AY25" i="2"/>
  <c r="AY13" i="2"/>
  <c r="AW13" i="2"/>
  <c r="AY18" i="2"/>
  <c r="AW18" i="2"/>
  <c r="AW14" i="2"/>
  <c r="AY14" i="2"/>
  <c r="AW24" i="2"/>
  <c r="AY24" i="2"/>
  <c r="AW7" i="2"/>
  <c r="AY7" i="2"/>
  <c r="AY6" i="2"/>
  <c r="AJ11" i="2"/>
  <c r="AJ13" i="2"/>
  <c r="BC19" i="2"/>
  <c r="AX22" i="2"/>
  <c r="AX17" i="2"/>
  <c r="BC15" i="2"/>
  <c r="BC10" i="2"/>
  <c r="AX14" i="2"/>
  <c r="AX13" i="2"/>
  <c r="AJ12" i="2"/>
  <c r="AX16" i="2"/>
  <c r="AX15" i="2"/>
  <c r="AJ8" i="2"/>
  <c r="AX24" i="2"/>
  <c r="BC24" i="2"/>
  <c r="BC22" i="2"/>
  <c r="BC20" i="2"/>
  <c r="AX19" i="2"/>
  <c r="AX20" i="2"/>
  <c r="AX25" i="2"/>
  <c r="AJ10" i="2"/>
  <c r="BC17" i="2"/>
  <c r="BC18" i="2"/>
  <c r="BC25" i="2"/>
  <c r="AX23" i="2"/>
  <c r="BC16" i="2"/>
  <c r="BC23" i="2"/>
  <c r="BC21" i="2"/>
  <c r="AX18" i="2"/>
  <c r="AX21" i="2"/>
  <c r="BC9" i="2"/>
  <c r="BC7" i="2"/>
  <c r="AX9" i="2"/>
  <c r="AX11" i="2"/>
  <c r="AJ9" i="2"/>
  <c r="AJ6" i="2"/>
  <c r="BC11" i="2"/>
  <c r="AX12" i="2"/>
  <c r="AX10" i="2"/>
  <c r="BC14" i="2"/>
  <c r="BC12" i="2"/>
  <c r="AJ7" i="2"/>
  <c r="AJ14" i="2"/>
  <c r="BC6" i="2"/>
  <c r="AX6" i="2"/>
  <c r="AX8" i="2"/>
  <c r="BC13" i="2"/>
  <c r="AX7" i="2"/>
  <c r="BC8" i="2"/>
</calcChain>
</file>

<file path=xl/sharedStrings.xml><?xml version="1.0" encoding="utf-8"?>
<sst xmlns="http://schemas.openxmlformats.org/spreadsheetml/2006/main" count="530" uniqueCount="315">
  <si>
    <t>Prüfungsbericht</t>
  </si>
  <si>
    <t>Die Prüfung haben bestanden:</t>
  </si>
  <si>
    <t>1. Dan</t>
  </si>
  <si>
    <t>2. Dan</t>
  </si>
  <si>
    <t>3. Dan</t>
  </si>
  <si>
    <t>4. Dan</t>
  </si>
  <si>
    <t>5. Dan</t>
  </si>
  <si>
    <t>6.1. Kyu (weiß mit gelber Spitze)</t>
  </si>
  <si>
    <t>6.2. Kyu (weiß-gelb)</t>
  </si>
  <si>
    <t>5. Kyu (gelb)</t>
  </si>
  <si>
    <t>5.1. Kyu (gelb mit oranger Spitze)</t>
  </si>
  <si>
    <t>5.2. Kyu (gelb-orange)</t>
  </si>
  <si>
    <t>4. Kyu (orange)</t>
  </si>
  <si>
    <t>4.1. Kyu (orange-grün)</t>
  </si>
  <si>
    <t>3. Kyu (grün)</t>
  </si>
  <si>
    <t>3.1. Kyu (grün-blau)</t>
  </si>
  <si>
    <t>2. Kyu (blau)</t>
  </si>
  <si>
    <t>1. Kyu (braun)</t>
  </si>
  <si>
    <t>Bemerkungen Prüfer (Mängel / Vorschläge)</t>
  </si>
  <si>
    <t>Unterschrift Prüfer dieser Liste</t>
  </si>
  <si>
    <t>für Ju-Jutsu Kyu- bzw. Dan-Prüfungen</t>
  </si>
  <si>
    <t>Kyu-Prüfung</t>
  </si>
  <si>
    <t>Dan-Prüfung</t>
  </si>
  <si>
    <t>Datum:</t>
  </si>
  <si>
    <t>Beginn:</t>
  </si>
  <si>
    <t>Uhr</t>
  </si>
  <si>
    <t>Ende:</t>
  </si>
  <si>
    <t>Ausrichter:</t>
  </si>
  <si>
    <t>Prüfungsort:</t>
  </si>
  <si>
    <t>Anzahl Prüfer:</t>
  </si>
  <si>
    <t>Name Prüfer 1:</t>
  </si>
  <si>
    <t>Name Prüfer 2:</t>
  </si>
  <si>
    <t>Name Prüfer 3:</t>
  </si>
  <si>
    <t>. Dan</t>
  </si>
  <si>
    <t>Beisitzer:</t>
  </si>
  <si>
    <t>Vermerke Landesverband:</t>
  </si>
  <si>
    <t>Prüfungsnummer:</t>
  </si>
  <si>
    <t>Anmeldung am:</t>
  </si>
  <si>
    <t>durch:</t>
  </si>
  <si>
    <t>Zugesandte Materialien:</t>
  </si>
  <si>
    <t>Prüfungsmarken &amp; Urkunden Erwachsene</t>
  </si>
  <si>
    <t>Prüfungsmarken &amp; Urkunden Kinder</t>
  </si>
  <si>
    <t>Prüfungslisten</t>
  </si>
  <si>
    <t>Hinweise an den Ausrichter:</t>
  </si>
  <si>
    <t>Mit der Zusendung der Prüfungsunterlagen durch den Landesverband gilt die Prüfung als genehmigt</t>
  </si>
  <si>
    <t xml:space="preserve">Für die Durchführung der Prüfung gelten die Prüfungsordnungen des DJJV und NWJJV in deren </t>
  </si>
  <si>
    <t>aktuellen Fassungen</t>
  </si>
  <si>
    <t>a</t>
  </si>
  <si>
    <t>b</t>
  </si>
  <si>
    <t>c</t>
  </si>
  <si>
    <t>Die Prüfungsliste muss beidseitig auf einem einzelnen Blatt Papier ausgedruckt sein</t>
  </si>
  <si>
    <t>d</t>
  </si>
  <si>
    <t xml:space="preserve">bis spätestens zum: </t>
  </si>
  <si>
    <t>Prüfungsliste</t>
  </si>
  <si>
    <t>e</t>
  </si>
  <si>
    <t>Die Prüfungsliste muss im Original, so wie sie während der Prüfung ausgefüllt wurde, eingereicht werden.</t>
  </si>
  <si>
    <t>X</t>
  </si>
  <si>
    <t>Ein nachträglicher Übertrag, bspw. in elektronischer Form, ist nicht zulässig.</t>
  </si>
  <si>
    <t>Prüfungsliste für Ju-Jutsu</t>
  </si>
  <si>
    <t>Lfd. Nr.</t>
  </si>
  <si>
    <t>Zwischenprüfung</t>
  </si>
  <si>
    <t>Name</t>
  </si>
  <si>
    <t>Vorname</t>
  </si>
  <si>
    <t>Geschlecht</t>
  </si>
  <si>
    <t>Verein</t>
  </si>
  <si>
    <t>Geburts-
datum</t>
  </si>
  <si>
    <t>Datum
letzte
Prüfung
oder
Ju-Jutsu
seit</t>
  </si>
  <si>
    <t>Bewegungsformen</t>
  </si>
  <si>
    <t>Falltechniken</t>
  </si>
  <si>
    <t>Kompelxaufgaben</t>
  </si>
  <si>
    <t>Bodentechniken</t>
  </si>
  <si>
    <t>Abwehrtechniken</t>
  </si>
  <si>
    <t>Atemitechniken</t>
  </si>
  <si>
    <t>Würge- / Nervendrucktechniken</t>
  </si>
  <si>
    <t>Sicherungstechniken</t>
  </si>
  <si>
    <t>Hebeltechniken</t>
  </si>
  <si>
    <t>Wurftechniken</t>
  </si>
  <si>
    <t>Stockabehr / -anwendungen</t>
  </si>
  <si>
    <t>Abwehr / Anwendung sonstiger Waffen</t>
  </si>
  <si>
    <t>Weiterführungstechniken</t>
  </si>
  <si>
    <t>Gegentechniken</t>
  </si>
  <si>
    <t>Freie Selbstverteidigung</t>
  </si>
  <si>
    <t>Freie Anwendungsformen</t>
  </si>
  <si>
    <t>Freie Darstellung / Kata</t>
  </si>
  <si>
    <t>Kombinationen / Vielfältigkeit</t>
  </si>
  <si>
    <t>Angriffs- / Partnerverhalten</t>
  </si>
  <si>
    <t>Lehrgangsnachweis</t>
  </si>
  <si>
    <t>LE-/SA- / Lizenznachweis</t>
  </si>
  <si>
    <t>Erste Hilfe Nachweis</t>
  </si>
  <si>
    <t>Notwehr- / Nothilfe Nachweis</t>
  </si>
  <si>
    <t>Anzahl der Prüfungsfächer</t>
  </si>
  <si>
    <t>Anzahl der Prüfer</t>
  </si>
  <si>
    <t>Punkte Prüfer 1</t>
  </si>
  <si>
    <t>Punkte Prüfer 2</t>
  </si>
  <si>
    <t>Punkte Prüfer 3</t>
  </si>
  <si>
    <t>bestanden (B) / nicht bestanden (NB)</t>
  </si>
  <si>
    <t>neuer
Grad</t>
  </si>
  <si>
    <t>5 =</t>
  </si>
  <si>
    <t>sehr gut</t>
  </si>
  <si>
    <t>4 =</t>
  </si>
  <si>
    <t>gut</t>
  </si>
  <si>
    <t>3 =</t>
  </si>
  <si>
    <t>mangelhaft</t>
  </si>
  <si>
    <t>2 =</t>
  </si>
  <si>
    <t>1 =</t>
  </si>
  <si>
    <t>ausreichend (Mindestanforderung)</t>
  </si>
  <si>
    <t>ungenügend (nicht bestanden)</t>
  </si>
  <si>
    <t>1 Prüfer:</t>
  </si>
  <si>
    <t>Mindestpunktzahl</t>
  </si>
  <si>
    <t>2 Prüfer:</t>
  </si>
  <si>
    <t>Gesamtpunktzahl</t>
  </si>
  <si>
    <t>3 Prüfer:</t>
  </si>
  <si>
    <t>Anzahl Prüfer bestanden</t>
  </si>
  <si>
    <t>Unterschriften</t>
  </si>
  <si>
    <t>Prüfer 1</t>
  </si>
  <si>
    <t>Prüfer 2</t>
  </si>
  <si>
    <t>Prüfer 3</t>
  </si>
  <si>
    <t>Bewertung:</t>
  </si>
  <si>
    <t>Kriterien zum Bestehen:</t>
  </si>
  <si>
    <t>m</t>
  </si>
  <si>
    <t>w</t>
  </si>
  <si>
    <t>6.1. Kyu</t>
  </si>
  <si>
    <t>6.2. Kyu</t>
  </si>
  <si>
    <t>5. Kyu</t>
  </si>
  <si>
    <t>5.1. Kyu</t>
  </si>
  <si>
    <t>5.2. Kyu</t>
  </si>
  <si>
    <t>4. Kyu</t>
  </si>
  <si>
    <t>4.1. Kyu</t>
  </si>
  <si>
    <t>3. Kyu</t>
  </si>
  <si>
    <t>3.1. Kyu</t>
  </si>
  <si>
    <t>2. Kyu</t>
  </si>
  <si>
    <t>1. Kyu</t>
  </si>
  <si>
    <t>Übersicht Prüfungsvoraussetzungen NWJJV e.V.</t>
  </si>
  <si>
    <t>UE45-
Prüfung</t>
  </si>
  <si>
    <t>Vorbereitungszeit</t>
  </si>
  <si>
    <t>6 Monate</t>
  </si>
  <si>
    <t>x</t>
  </si>
  <si>
    <t>wie U45</t>
  </si>
  <si>
    <t>1 Jahr</t>
  </si>
  <si>
    <t>2 Jahre</t>
  </si>
  <si>
    <t>3 Jahre</t>
  </si>
  <si>
    <t>4 Jahre</t>
  </si>
  <si>
    <t>5 Jahre</t>
  </si>
  <si>
    <t>Lizenzen</t>
  </si>
  <si>
    <t>Landes- oder Bundeslehrgänge Technik (LLT / BLT) oder DJJV Bundesseminar oder DJJV Kompetenzwochenende
(es kann ersatzweise max. jeweils 1 Kampflehrgang innerhalb der Vorbereitungszeit geltend gemacht werden)</t>
  </si>
  <si>
    <t>1 LLT oder BLT während Vorbereitungszeit nicht älter als 12 Monate</t>
  </si>
  <si>
    <t>2 LLT oder BLT während Vorbereitungszeit nicht älter als 12 Monate</t>
  </si>
  <si>
    <t>2 LLT oder BLT pro Vorbereitungsjahr</t>
  </si>
  <si>
    <t>Notwehr / Nothilfe</t>
  </si>
  <si>
    <t>1 Lehrgang Notwehr / Nothilfe zu beliegem Zeitpunkt (Gültigkeit verfällt nicht)</t>
  </si>
  <si>
    <t>Erste Hilfe</t>
  </si>
  <si>
    <t>Mindestalter</t>
  </si>
  <si>
    <t>14 Jahre</t>
  </si>
  <si>
    <t>16 Jahre</t>
  </si>
  <si>
    <t>18 Jahre</t>
  </si>
  <si>
    <t>45 Jahre oder ärztliches Attest über Bewegungseinschränkung</t>
  </si>
  <si>
    <t>Ausnahmen</t>
  </si>
  <si>
    <t>Verlängerung Vorbereitungszeit um 1 Jahr bei nicht vorhandener Lizenz</t>
  </si>
  <si>
    <t>6. Kyu</t>
  </si>
  <si>
    <t>K</t>
  </si>
  <si>
    <t>Ü</t>
  </si>
  <si>
    <t>Altersgruppe: U15 = K  / Ü45 = Ü</t>
  </si>
  <si>
    <t>Grad
zur
Zeit</t>
  </si>
  <si>
    <t>Altersgruppe</t>
  </si>
  <si>
    <t>Bezugsliste</t>
  </si>
  <si>
    <t>Graduierung zur Zeit</t>
  </si>
  <si>
    <t>Abfrage Altersgruppe K</t>
  </si>
  <si>
    <t>Abfrage Altersgruppe Ü</t>
  </si>
  <si>
    <t>Abfrage Zwischenprüfung</t>
  </si>
  <si>
    <t>Abfrage Mindestalter 2. Kyu</t>
  </si>
  <si>
    <t>Abfrage Mindestalter 1. Kyu</t>
  </si>
  <si>
    <t>Abfrage Mindestalter 1. Dan</t>
  </si>
  <si>
    <t>Abfrage Mindestvorbereitungszeit</t>
  </si>
  <si>
    <t>Vorbereitungsmonate</t>
  </si>
  <si>
    <t>Zwischenprüfüng</t>
  </si>
  <si>
    <t>Vorbereitungzeit</t>
  </si>
  <si>
    <t>Abfrage Zusammenführung
Bewertungsfächer 4-10</t>
  </si>
  <si>
    <t>Konfliktmeldungen</t>
  </si>
  <si>
    <t>Voraussetzung für Konfliktmeldung</t>
  </si>
  <si>
    <t>Spalte</t>
  </si>
  <si>
    <t>Geburtsdatum</t>
  </si>
  <si>
    <t>Konflikt erzeugender Eintrag</t>
  </si>
  <si>
    <t>leer</t>
  </si>
  <si>
    <t>Geburtsdatum erzeugt Alter &gt; 14 Jahre</t>
  </si>
  <si>
    <t>Grad zur Zeit</t>
  </si>
  <si>
    <t>≥ 3.1. Kyu</t>
  </si>
  <si>
    <t>Geburtsdatum erzeugt Alter ≤ 14 Jahre</t>
  </si>
  <si>
    <t>Geburtsdatum erzeugt Alter &lt; 45 Jahre</t>
  </si>
  <si>
    <t>Geburtsdatum erzeugt Alter &lt; 14 Jahre</t>
  </si>
  <si>
    <t>Geburtsdatum erzeugt Alter &lt; 16 Jahre</t>
  </si>
  <si>
    <t>Geburtsdatum erzeugt Alter &lt; 18 Jahre</t>
  </si>
  <si>
    <t>≥ 1. Kyu</t>
  </si>
  <si>
    <r>
      <t>"</t>
    </r>
    <r>
      <rPr>
        <b/>
        <sz val="10"/>
        <color indexed="8"/>
        <rFont val="Arial"/>
        <family val="2"/>
      </rPr>
      <t>Geburtsdatum</t>
    </r>
    <r>
      <rPr>
        <sz val="10"/>
        <color theme="1"/>
        <rFont val="Arial"/>
        <family val="2"/>
      </rPr>
      <t>" ist ausgefüllt</t>
    </r>
  </si>
  <si>
    <t>Datum letzte Prüfung oder Ju-Jutsu seit</t>
  </si>
  <si>
    <t>Datum erzeugt Vorbereitungszeit &lt; 6 Monate</t>
  </si>
  <si>
    <t>6. Kyu - 3.1. Kyu</t>
  </si>
  <si>
    <t>Datum erzeugt Vorbereitungszeit &lt; 12 Monate</t>
  </si>
  <si>
    <t>Datum erzeugt Vorbereitungszeit &lt; 24 Monate</t>
  </si>
  <si>
    <t>Datum erzeugt Vorbereitungszeit &lt; 36 Monate</t>
  </si>
  <si>
    <t>Datum erzeugt Vorbereitungszeit &lt; 48 Monate</t>
  </si>
  <si>
    <t>Datum erzeugt Vorbereitungszeit &lt; 60 Monate</t>
  </si>
  <si>
    <t>Prüfling ist &lt; 45 Jahre und meldet sich aufgrund einer Behinderung zur Ü45-Prüfung an</t>
  </si>
  <si>
    <t>Konflikte:</t>
  </si>
  <si>
    <t>Mögliche Ausnahmen, die die Prüfung trotz angezeigtem Konflikt ermöglichen</t>
  </si>
  <si>
    <t>Anleitung zur Ju-Jutsu Prüfungsliste NWJJV e.V.</t>
  </si>
  <si>
    <t>Lieber Nutzer dieser Liste,</t>
  </si>
  <si>
    <t>pruefung@nwjjv.eu</t>
  </si>
  <si>
    <t>schnell korrigiert werden.</t>
  </si>
  <si>
    <t>Makros:</t>
  </si>
  <si>
    <t>Aufbau:</t>
  </si>
  <si>
    <t>weiter unten.</t>
  </si>
  <si>
    <t>Prüfungsbericht:</t>
  </si>
  <si>
    <t>im Rahmen des Prüferlizenzneuerwerbs ein oder</t>
  </si>
  <si>
    <t>mehrere in der Ausbildung befindliche Prüfer außer</t>
  </si>
  <si>
    <t>Prüflinge haben nicht bestanden</t>
  </si>
  <si>
    <t>Das Ausfüllen des Prüfungsspiegels ist</t>
  </si>
  <si>
    <t>obligatorisch</t>
  </si>
  <si>
    <t>Die Angabe von Bemerkungen ist optional</t>
  </si>
  <si>
    <t>Das Unterschreiben des Prüfungsberichts ist</t>
  </si>
  <si>
    <t>Prüfungsliste:</t>
  </si>
  <si>
    <t>Die Anzahl der Prüfer wird automatisch in Abhängigkeit der eingetragenen Prüfer erzeugt.</t>
  </si>
  <si>
    <t>Zur Vorbereitung der Prüfungsliste sind die Spalten "Altersgruppe" bis "Grad zur Zeit" am PC auszufüllen.</t>
  </si>
  <si>
    <t>Konkurrenz mit prüfen.</t>
  </si>
  <si>
    <t>wählen:</t>
  </si>
  <si>
    <t>Anzahl Prüfer</t>
  </si>
  <si>
    <t>Mindestpunktzahl des Prüfers</t>
  </si>
  <si>
    <t>Mindestpunktzahl pro Prüfer</t>
  </si>
  <si>
    <t>auf der Anzahl der Prüfer entsprechend der Kriterien zum Bestehen wie folgt automatisch an:</t>
  </si>
  <si>
    <t>Spaltenüberschrift "Prüfling hat erreicht"</t>
  </si>
  <si>
    <t>Gesamtpunktzahl des Prüfers</t>
  </si>
  <si>
    <t>Gesamtpunktzahl aller Prüfer</t>
  </si>
  <si>
    <t>Prüfling hat erreicht</t>
  </si>
  <si>
    <t>Eine Aktivierung in der Spalte "Zwischenprüfung" bewirkt zusammen mit der Auswahl der derzeitigen Graduierung das Zusammenführen der</t>
  </si>
  <si>
    <t>Entsprechend der Anzahl gelisteter Prüfer im Tabellenblatt "Prüfungsbericht", werden die Spalten "Anzahl der Prüfer" und</t>
  </si>
  <si>
    <t>Prüfungsfächer an:</t>
  </si>
  <si>
    <t>diese Liste wurde erstellt, um den Prüfern eine schnelle und fehlerfreie Prüfungsvorbereitung zu ermöglichen. Aus diesem Grunde enthält die Liste</t>
  </si>
  <si>
    <t xml:space="preserve">viele Programmierungen, die die manuell einzutragenden Daten auf ein Minimum reduzieren. Trotz sorgfältiger Erstellung dieser Automatismen und </t>
  </si>
  <si>
    <t>mehrfachem Testen der Funktionsfähigkeiten, lässt sich der Fehlerteufel nie zu 100% ausschließen. Wenn daher beim Ausfüllen der Liste eine</t>
  </si>
  <si>
    <t>Unstimmigkeit auffällt, so kann diese durch eine kurze Mitteilung an:</t>
  </si>
  <si>
    <t>Es wurde bei der Programmierung bewusst darauf verzichtet, Makros (kleine selbstausführende Programme) zu implementieren, da diese dazu führen</t>
  </si>
  <si>
    <t>können, dass Sicherheitseinstellungen beim Herunterladen der Datei aus dem Internet zu Problemen führen können und weil durch die Makros die</t>
  </si>
  <si>
    <t>persönlichen Einstellungen der Benutzersoftware verändert werden können. Darüber hinaus gebietet die Sicherheit Vorsicht beim Herunterladen von</t>
  </si>
  <si>
    <t>Dateien aus dem Internet, die Makros beinhalten, da diese oft als Virenprogramme missbraucht werden.</t>
  </si>
  <si>
    <t>Lediglich die beiden Tabellenblätter "Prüfungsbericht" und "Prüfungsliste" sind für eine Prüfung zu bearbeiten. Alle weiteren Tabellenblätter stellen den</t>
  </si>
  <si>
    <t>Matrix Form bzgl. aller Voraussetzungen, die abhängig von der angestrebten Graduierung bis zum Meldeschluss  der Prüfung erfüllt sein müssen.</t>
  </si>
  <si>
    <t>Das Tabellenblatt "Konfliktmeldungen" beschreibt alle Konflikte, die beim Ausfüllen der Prüfungsliste durch den Prüfer auftreten können.</t>
  </si>
  <si>
    <t>Siehe hierzu</t>
  </si>
  <si>
    <t>Prüfungsvorbereitung ausgefüllt werden:</t>
  </si>
  <si>
    <t xml:space="preserve">Das Aktivieren der Kästchen zur Kyu- oder Dan-Prüfung erzeugt auf dem Tabellenblatt "Prüfungsliste" entsprechend der getroffenen Auswahl </t>
  </si>
  <si>
    <t>ausschließlich den Prüfungen auf Landesebene vorbehalten.</t>
  </si>
  <si>
    <t>Der Prüfungsbericht ist unmittelbar nach der Prüfung manuell auszufüllen und vom Prüfer dieser Liste zu unterschreiben:</t>
  </si>
  <si>
    <t>Der grau hinterlegte Bereich ist Eintragungen des Landesverbandes vorbehalten und darf vom Prüfer nicht beschriftet werden.</t>
  </si>
  <si>
    <t>Der untere Bereich auf der rechten Seite des Tabellenblattes enthält wichtige Hinweise für den Ausrichter zur gefälligen Beachtung:</t>
  </si>
  <si>
    <t>Das Datum, bis wann die ausgefüllte Prüfungsliste einzureichen ist, wird basierend auf der Angabe zum Prüfungsdatum automatisch erzeugt.</t>
  </si>
  <si>
    <t>Beim Klicken in die Spalten "Altersgruppe", "Zwischenprüfung", "Geschlecht" und "Grad zur Zeit" erscheinen unterschiedliche Eingabeaufforderungen,</t>
  </si>
  <si>
    <t>wie z.B.:</t>
  </si>
  <si>
    <t>Die Auswahl der derzeitigen Graduierung ixt alle nichtzutreffenden Bewertungsfächer automatisch aus und zeigt die Anzahl der relevanten</t>
  </si>
  <si>
    <t>Die Spaltenüberschriften "Mindestpunktzahl" und "Prüfling hat erreicht" passen sich basierend</t>
  </si>
  <si>
    <t>Bewertungsfächer (4 -10) des Technikprogramms und korrigiert die Anzahl der Prüfungsfächer entsprechend:</t>
  </si>
  <si>
    <t>ausschließt (Voraussetzung: der Konflikt wird erst dann sichtbar, wenn ein Geburtsdatum eingetragen wurde):</t>
  </si>
  <si>
    <t>Es gibt insgesamt 4 Konfliktkategorien. Diese sind am unteren linken Rand</t>
  </si>
  <si>
    <t xml:space="preserve">des Tabellenblatts "Prüfungsliste" ersichtlich und erscheinen mit </t>
  </si>
  <si>
    <t>unterschiedlichen Farbcodes:</t>
  </si>
  <si>
    <t>sichtbar werden. Bei auftretenden Konflikten (automatische Einfärbung von Zellen), kann diese als Hilfe zur Behebung des Konflikts genutzt werden.</t>
  </si>
  <si>
    <t>Prüfern zusätzliche, oft hilfreiche Informationen zur Verfügung. Das Tabellenblatt "Prüfungsvoraussetzungen" bietet einen komprimierten Überblick in</t>
  </si>
  <si>
    <t>Das Tabellenblatt Prüfungsbericht ist die Vorderseite der Prüfungsliste. Es können nur die hier farblich hervorgehobenen Felder am PC zur</t>
  </si>
  <si>
    <t>Die Rubrik "Beisitzer" ist nur dann auszufüllen, wenn</t>
  </si>
  <si>
    <t>"Mindestpunktzahl Prüfer" automatisch ausgefüllt, vorausgesetzt, dass in der Spalte "Name" ein Prüfling gelistet ist.</t>
  </si>
  <si>
    <t>verstehen zu können. Alle Tabellenblätter sind so formatiert, dass sie problemlos im DIN A4 Format gedruckt werden können.</t>
  </si>
  <si>
    <t>Spaltenüberschrift "Mindestpunktzahl"</t>
  </si>
  <si>
    <t>Mindestpunktzahl aller Prüfer</t>
  </si>
  <si>
    <t>Die Einträge dieser Zellen, sind über eine Auswahlliste zu</t>
  </si>
  <si>
    <t xml:space="preserve">Das Tabellenblatt "Konfliktmeldungen" bietet eine Gesamtübersicht aller möglicher angezeigter Konflikte und der Voraussetzungen, damit diese </t>
  </si>
  <si>
    <t>Die Liste selbst ist so aufgebaut, dass die einzutragenden Daten für einen lizenzierten Prüfer des NWJJV selbsterklärend sind. Dennoch sollten vor</t>
  </si>
  <si>
    <t>dem ersten Gebrauch die nachfolgenden Erläuterungen zur Liste gelesen werden, um den Aufbau und die Automatismen der Prüfungsliste besser</t>
  </si>
  <si>
    <t>übernommen. Es können auch beide Kästchen Kyu- und Dan-Prüfung gleichzeitig aktiviert werden. Diese Einstellung bleibt jedoch</t>
  </si>
  <si>
    <t>unterschiedliche Überschriften. Die Datums- und Ausrichterangaben werden automatisch in die Kopfzeile des Tabellenblatts "Prüfungsliste"</t>
  </si>
  <si>
    <t>Erfolgen bei der Vorbereitung der Prüfungsliste Einträge, die sich gegenseitig ausschließen, so werden diese durch Einfärbung der betroffenen Zellen</t>
  </si>
  <si>
    <t xml:space="preserve">als Konflikt angezeigt. Im nachfolgenden Beispiel ist Ü45 und Zwischenprüfung gleichzeitig aktiviert, was sich jedoch nach geltender Prüfungsordnung </t>
  </si>
  <si>
    <t>Die vorliegende Datei beinhaltet 5 Tabellenblätter:</t>
  </si>
  <si>
    <t xml:space="preserve">Die entsprechende Mindestpunktzahl in der </t>
  </si>
  <si>
    <t>Prüfungsliste wird automatisch angepasst</t>
  </si>
  <si>
    <t>Alter am Prüfungstag</t>
  </si>
  <si>
    <t xml:space="preserve">Bis auf die im Tabellenblatt "Konfliktmeldungen" dargestellten Ausnahmen, dürfen keine eingefärbten Zellen in der Prüfungsliste erscheinen, da sonst </t>
  </si>
  <si>
    <t>ein Verstoß gegen die aktuelle Prüfungsordnung des DJJV respektive des NWJJV vorliegt.</t>
  </si>
  <si>
    <t>Sobald auf dem Prüfungsbericht (Seite 1) Prüfer gelistet werden, erscheinen diese automatisch der entsprechenden Prüfernummer</t>
  </si>
  <si>
    <t>zugeordnet auf der Prüfungsliste (Seite 2).</t>
  </si>
  <si>
    <t>Die Spalten nicht eingesetzter Prüfer werden automatisch ausgeixt.</t>
  </si>
  <si>
    <t>9 LE Erste Hilfe Ausbildung</t>
  </si>
  <si>
    <t>9 LE Erste Hilfe Ausbildung oder 9 LE Erste Hilfe Fortbildung</t>
  </si>
  <si>
    <t>2.1. Kyu</t>
  </si>
  <si>
    <t>Abfrage Zusammenführung
Bewertungsfächer 4-11 (ab 2016 nicht mehr gültig)</t>
  </si>
  <si>
    <t>Abfrage Mindestalter 2.1. Kyu</t>
  </si>
  <si>
    <t>2.1. Kyu (blau-braun)</t>
  </si>
  <si>
    <t>Lizenzstufe I: Trainer C / Jugendleiter</t>
  </si>
  <si>
    <t>Lizenzstufe II: Trainer B</t>
  </si>
  <si>
    <t>≥ 2.1. Kyu</t>
  </si>
  <si>
    <t>6.2. Kyu
5.2. Kyu
4.1. Kyu
3.1. Kyu
≥ 2.1. Kyu</t>
  </si>
  <si>
    <r>
      <t>"</t>
    </r>
    <r>
      <rPr>
        <b/>
        <sz val="10"/>
        <color indexed="8"/>
        <rFont val="Arial"/>
        <family val="2"/>
      </rPr>
      <t>Geburtsdatum</t>
    </r>
    <r>
      <rPr>
        <sz val="10"/>
        <color theme="1"/>
        <rFont val="Arial"/>
        <family val="2"/>
      </rPr>
      <t xml:space="preserve">" und </t>
    </r>
    <r>
      <rPr>
        <b/>
        <sz val="10"/>
        <color theme="1"/>
        <rFont val="Arial"/>
        <family val="2"/>
      </rPr>
      <t>"Prüfungsdatum"</t>
    </r>
    <r>
      <rPr>
        <sz val="10"/>
        <color theme="1"/>
        <rFont val="Arial"/>
        <family val="2"/>
      </rPr>
      <t xml:space="preserve"> sind ausgefüllt</t>
    </r>
  </si>
  <si>
    <r>
      <t>"</t>
    </r>
    <r>
      <rPr>
        <b/>
        <sz val="10"/>
        <color indexed="8"/>
        <rFont val="Arial"/>
        <family val="2"/>
      </rPr>
      <t>Datum letzte Prüfung oder Ju-Jutsu seit</t>
    </r>
    <r>
      <rPr>
        <sz val="10"/>
        <color theme="1"/>
        <rFont val="Arial"/>
        <family val="2"/>
      </rPr>
      <t xml:space="preserve">" und </t>
    </r>
    <r>
      <rPr>
        <b/>
        <sz val="10"/>
        <color theme="1"/>
        <rFont val="Arial"/>
        <family val="2"/>
      </rPr>
      <t>"Prüfungsdatum"</t>
    </r>
    <r>
      <rPr>
        <sz val="10"/>
        <color theme="1"/>
        <rFont val="Arial"/>
        <family val="2"/>
      </rPr>
      <t xml:space="preserve"> sind ausgefüllt</t>
    </r>
  </si>
  <si>
    <t>≠ X</t>
  </si>
  <si>
    <r>
      <rPr>
        <sz val="10"/>
        <color indexed="8"/>
        <rFont val="Arial"/>
        <family val="2"/>
      </rPr>
      <t>≠</t>
    </r>
    <r>
      <rPr>
        <sz val="10"/>
        <color theme="1"/>
        <rFont val="Arial"/>
        <family val="2"/>
      </rPr>
      <t xml:space="preserve"> X</t>
    </r>
  </si>
  <si>
    <r>
      <rPr>
        <sz val="10"/>
        <color indexed="8"/>
        <rFont val="Arial"/>
        <family val="2"/>
      </rPr>
      <t>≠</t>
    </r>
    <r>
      <rPr>
        <sz val="11"/>
        <color indexed="8"/>
        <rFont val="Symbol"/>
        <family val="1"/>
        <charset val="2"/>
      </rPr>
      <t xml:space="preserve"> </t>
    </r>
    <r>
      <rPr>
        <sz val="10"/>
        <color theme="1"/>
        <rFont val="Arial"/>
        <family val="2"/>
      </rPr>
      <t>X</t>
    </r>
  </si>
  <si>
    <r>
      <rPr>
        <sz val="10"/>
        <color indexed="8"/>
        <rFont val="Arial"/>
        <family val="2"/>
      </rPr>
      <t>≠</t>
    </r>
    <r>
      <rPr>
        <sz val="10"/>
        <color theme="1"/>
        <rFont val="Arial"/>
        <family val="2"/>
      </rPr>
      <t xml:space="preserve"> K</t>
    </r>
  </si>
  <si>
    <t>Verkürzung Vorbereitungszeit um 6 Monate durch Trainer C Lizenz oder
Jugendleiter-Lizenz</t>
  </si>
  <si>
    <t xml:space="preserve">Verkürzung Vorbereitungszeit um 12 Monate durch Trainer B oder A Lizenz </t>
  </si>
  <si>
    <t>Verkürzung insgesamt nur 1x pro Lizenzstufe
möglich</t>
  </si>
  <si>
    <t>nur 1x pro Lizenz-stufe
möglich</t>
  </si>
  <si>
    <t>Verkürzung Vorbereitungszeit um 6 Monate durch Lizenstufe I (C)</t>
  </si>
  <si>
    <t>Verkürzung Vorbereitungszeit um 1 Jahr durch Lizenzstufe II (B)</t>
  </si>
  <si>
    <t>Verkürzung Vorbereitungszeit um 1 Jahr durch Lizenzstufe III (A)</t>
  </si>
  <si>
    <t>Die Verkürzung darf nicht mehr als die Hälfte der Vorbereitungszeit betragen</t>
  </si>
  <si>
    <t>Lizensstufe 0: Lehreinweisung (LE) / Sportassistent (SA) / Kursleiter (KL)</t>
  </si>
  <si>
    <t>Entsprechend der Anzahl Prüfer ist jede Prüfungsliste im Original (zweiseitig bedruckt) an die Geschäfts-</t>
  </si>
  <si>
    <t xml:space="preserve">stelle zurückzuschicken (zeitgleich elektronische Kopie an Geschäfststelle und Bezirksvertreter senden)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</si>
</sst>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26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sz val="8"/>
      <name val="Arial Narrow"/>
      <family val="2"/>
    </font>
    <font>
      <sz val="10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u/>
      <sz val="10"/>
      <color theme="1"/>
      <name val="Arial"/>
      <family val="2"/>
    </font>
    <font>
      <i/>
      <u/>
      <sz val="10"/>
      <color theme="10"/>
      <name val="Arial"/>
      <family val="2"/>
    </font>
    <font>
      <b/>
      <sz val="8"/>
      <color rgb="FFFF0000"/>
      <name val="Arial"/>
      <family val="2"/>
    </font>
    <font>
      <sz val="16"/>
      <color theme="0"/>
      <name val="Arial Black"/>
      <family val="2"/>
    </font>
    <font>
      <sz val="10"/>
      <color theme="0" tint="-0.34998626667073579"/>
      <name val="Arial"/>
      <family val="2"/>
    </font>
    <font>
      <sz val="8"/>
      <color theme="0" tint="-0.34998626667073579"/>
      <name val="Arial Narrow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1"/>
      <color indexed="8"/>
      <name val="Symbol"/>
      <family val="1"/>
      <charset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3" fillId="0" borderId="0"/>
  </cellStyleXfs>
  <cellXfs count="367">
    <xf numFmtId="0" fontId="0" fillId="0" borderId="0" xfId="0"/>
    <xf numFmtId="0" fontId="10" fillId="0" borderId="0" xfId="0" applyFont="1"/>
    <xf numFmtId="0" fontId="10" fillId="0" borderId="0" xfId="0" applyFont="1" applyBorder="1"/>
    <xf numFmtId="0" fontId="10" fillId="0" borderId="1" xfId="0" applyFont="1" applyBorder="1"/>
    <xf numFmtId="0" fontId="11" fillId="0" borderId="2" xfId="0" applyFont="1" applyBorder="1" applyAlignment="1"/>
    <xf numFmtId="0" fontId="0" fillId="0" borderId="3" xfId="0" applyBorder="1"/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2"/>
    <xf numFmtId="0" fontId="3" fillId="2" borderId="6" xfId="2" applyFill="1" applyBorder="1" applyAlignment="1">
      <alignment horizontal="center" vertical="center" textRotation="90"/>
    </xf>
    <xf numFmtId="0" fontId="3" fillId="0" borderId="6" xfId="2" applyBorder="1" applyAlignment="1">
      <alignment horizontal="center" vertical="center" textRotation="90"/>
    </xf>
    <xf numFmtId="0" fontId="3" fillId="2" borderId="6" xfId="2" applyFill="1" applyBorder="1" applyAlignment="1">
      <alignment horizontal="center" vertical="center"/>
    </xf>
    <xf numFmtId="0" fontId="3" fillId="0" borderId="6" xfId="2" applyBorder="1" applyAlignment="1">
      <alignment horizontal="center" vertical="center"/>
    </xf>
    <xf numFmtId="0" fontId="3" fillId="0" borderId="6" xfId="2" applyBorder="1"/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/>
    <xf numFmtId="0" fontId="10" fillId="0" borderId="27" xfId="0" applyFont="1" applyBorder="1"/>
    <xf numFmtId="0" fontId="10" fillId="0" borderId="28" xfId="0" applyFont="1" applyBorder="1"/>
    <xf numFmtId="0" fontId="10" fillId="0" borderId="12" xfId="0" applyFont="1" applyBorder="1" applyAlignment="1">
      <alignment horizontal="center" vertical="center" shrinkToFit="1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shrinkToFit="1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shrinkToFit="1"/>
      <protection locked="0"/>
    </xf>
    <xf numFmtId="14" fontId="10" fillId="0" borderId="6" xfId="0" applyNumberFormat="1" applyFont="1" applyBorder="1" applyProtection="1"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shrinkToFit="1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14" fontId="10" fillId="0" borderId="30" xfId="0" applyNumberFormat="1" applyFont="1" applyBorder="1" applyProtection="1">
      <protection locked="0"/>
    </xf>
    <xf numFmtId="0" fontId="11" fillId="0" borderId="32" xfId="0" applyFont="1" applyBorder="1" applyAlignment="1">
      <alignment horizontal="right"/>
    </xf>
    <xf numFmtId="0" fontId="10" fillId="0" borderId="33" xfId="0" applyFont="1" applyBorder="1"/>
    <xf numFmtId="0" fontId="10" fillId="0" borderId="34" xfId="0" applyFont="1" applyBorder="1"/>
    <xf numFmtId="0" fontId="10" fillId="0" borderId="3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0" fillId="3" borderId="35" xfId="0" applyFill="1" applyBorder="1" applyAlignment="1">
      <alignment horizontal="center" vertical="top"/>
    </xf>
    <xf numFmtId="0" fontId="7" fillId="3" borderId="36" xfId="0" applyFont="1" applyFill="1" applyBorder="1" applyAlignment="1">
      <alignment horizontal="center" vertical="top"/>
    </xf>
    <xf numFmtId="0" fontId="7" fillId="3" borderId="37" xfId="0" applyFont="1" applyFill="1" applyBorder="1" applyAlignment="1">
      <alignment horizontal="center" vertical="top"/>
    </xf>
    <xf numFmtId="0" fontId="0" fillId="3" borderId="38" xfId="0" applyFill="1" applyBorder="1" applyAlignment="1">
      <alignment vertical="top"/>
    </xf>
    <xf numFmtId="0" fontId="0" fillId="3" borderId="39" xfId="0" applyFill="1" applyBorder="1" applyAlignment="1">
      <alignment vertical="top"/>
    </xf>
    <xf numFmtId="0" fontId="0" fillId="4" borderId="35" xfId="0" applyFill="1" applyBorder="1" applyAlignment="1">
      <alignment horizontal="center" vertical="top"/>
    </xf>
    <xf numFmtId="0" fontId="7" fillId="4" borderId="36" xfId="0" applyFont="1" applyFill="1" applyBorder="1" applyAlignment="1">
      <alignment horizontal="center" vertical="top"/>
    </xf>
    <xf numFmtId="0" fontId="7" fillId="4" borderId="37" xfId="0" applyFont="1" applyFill="1" applyBorder="1" applyAlignment="1">
      <alignment horizontal="center" vertical="top"/>
    </xf>
    <xf numFmtId="0" fontId="0" fillId="4" borderId="38" xfId="0" applyFill="1" applyBorder="1" applyAlignment="1">
      <alignment vertical="top"/>
    </xf>
    <xf numFmtId="0" fontId="0" fillId="4" borderId="39" xfId="0" applyFill="1" applyBorder="1" applyAlignment="1">
      <alignment vertical="top"/>
    </xf>
    <xf numFmtId="0" fontId="0" fillId="0" borderId="0" xfId="0" applyAlignment="1">
      <alignment vertical="top"/>
    </xf>
    <xf numFmtId="0" fontId="0" fillId="5" borderId="35" xfId="0" applyFill="1" applyBorder="1" applyAlignment="1">
      <alignment horizontal="center" vertical="top"/>
    </xf>
    <xf numFmtId="0" fontId="7" fillId="5" borderId="36" xfId="0" applyFont="1" applyFill="1" applyBorder="1" applyAlignment="1">
      <alignment horizontal="center" vertical="top"/>
    </xf>
    <xf numFmtId="0" fontId="7" fillId="5" borderId="37" xfId="0" applyFont="1" applyFill="1" applyBorder="1" applyAlignment="1">
      <alignment horizontal="center" vertical="top"/>
    </xf>
    <xf numFmtId="0" fontId="0" fillId="5" borderId="38" xfId="0" applyFill="1" applyBorder="1" applyAlignment="1">
      <alignment vertical="top"/>
    </xf>
    <xf numFmtId="0" fontId="0" fillId="4" borderId="40" xfId="0" applyFill="1" applyBorder="1" applyAlignment="1">
      <alignment vertical="top"/>
    </xf>
    <xf numFmtId="0" fontId="0" fillId="4" borderId="41" xfId="0" applyFill="1" applyBorder="1" applyAlignment="1">
      <alignment vertical="top" wrapText="1"/>
    </xf>
    <xf numFmtId="0" fontId="0" fillId="6" borderId="38" xfId="0" applyFill="1" applyBorder="1" applyAlignment="1">
      <alignment vertical="top"/>
    </xf>
    <xf numFmtId="0" fontId="0" fillId="6" borderId="35" xfId="0" applyFill="1" applyBorder="1" applyAlignment="1">
      <alignment horizontal="center" vertical="top"/>
    </xf>
    <xf numFmtId="0" fontId="7" fillId="6" borderId="36" xfId="0" applyFont="1" applyFill="1" applyBorder="1" applyAlignment="1">
      <alignment horizontal="center" vertical="top"/>
    </xf>
    <xf numFmtId="0" fontId="7" fillId="6" borderId="37" xfId="0" applyFont="1" applyFill="1" applyBorder="1" applyAlignment="1">
      <alignment horizontal="center" vertical="top"/>
    </xf>
    <xf numFmtId="0" fontId="0" fillId="6" borderId="39" xfId="0" applyFont="1" applyFill="1" applyBorder="1" applyAlignment="1">
      <alignment horizontal="center" vertical="top"/>
    </xf>
    <xf numFmtId="0" fontId="0" fillId="3" borderId="40" xfId="0" applyFill="1" applyBorder="1" applyAlignment="1">
      <alignment vertical="top"/>
    </xf>
    <xf numFmtId="0" fontId="0" fillId="3" borderId="41" xfId="0" applyFill="1" applyBorder="1" applyAlignment="1">
      <alignment vertical="top"/>
    </xf>
    <xf numFmtId="0" fontId="0" fillId="3" borderId="42" xfId="0" applyFill="1" applyBorder="1" applyAlignment="1">
      <alignment horizontal="center" vertical="top"/>
    </xf>
    <xf numFmtId="0" fontId="0" fillId="3" borderId="39" xfId="0" applyFill="1" applyBorder="1" applyAlignment="1">
      <alignment horizontal="center" vertical="top"/>
    </xf>
    <xf numFmtId="0" fontId="0" fillId="3" borderId="43" xfId="0" applyFill="1" applyBorder="1" applyAlignment="1">
      <alignment horizontal="center" vertical="top"/>
    </xf>
    <xf numFmtId="0" fontId="0" fillId="3" borderId="41" xfId="0" applyFill="1" applyBorder="1" applyAlignment="1">
      <alignment horizontal="center" vertical="top"/>
    </xf>
    <xf numFmtId="0" fontId="0" fillId="4" borderId="42" xfId="0" applyFill="1" applyBorder="1" applyAlignment="1">
      <alignment horizontal="center" vertical="top"/>
    </xf>
    <xf numFmtId="0" fontId="0" fillId="4" borderId="39" xfId="0" applyFill="1" applyBorder="1" applyAlignment="1">
      <alignment horizontal="center" vertical="top"/>
    </xf>
    <xf numFmtId="0" fontId="0" fillId="4" borderId="43" xfId="0" applyFill="1" applyBorder="1" applyAlignment="1">
      <alignment horizontal="center" vertical="top"/>
    </xf>
    <xf numFmtId="0" fontId="0" fillId="4" borderId="41" xfId="0" applyFill="1" applyBorder="1" applyAlignment="1">
      <alignment horizontal="center" vertical="top" wrapText="1"/>
    </xf>
    <xf numFmtId="0" fontId="0" fillId="5" borderId="42" xfId="0" applyFill="1" applyBorder="1" applyAlignment="1">
      <alignment horizontal="center" vertical="top"/>
    </xf>
    <xf numFmtId="0" fontId="0" fillId="5" borderId="39" xfId="0" applyFill="1" applyBorder="1" applyAlignment="1">
      <alignment horizontal="center" vertical="top"/>
    </xf>
    <xf numFmtId="0" fontId="0" fillId="5" borderId="39" xfId="0" applyFill="1" applyBorder="1" applyAlignment="1">
      <alignment horizontal="center" vertical="top" wrapText="1"/>
    </xf>
    <xf numFmtId="0" fontId="0" fillId="6" borderId="42" xfId="0" applyFill="1" applyBorder="1" applyAlignment="1">
      <alignment horizontal="center" vertical="top"/>
    </xf>
    <xf numFmtId="0" fontId="0" fillId="6" borderId="39" xfId="0" applyFill="1" applyBorder="1" applyAlignment="1">
      <alignment horizontal="center" vertical="top"/>
    </xf>
    <xf numFmtId="0" fontId="0" fillId="6" borderId="39" xfId="0" applyFill="1" applyBorder="1" applyAlignment="1">
      <alignment horizontal="center" vertical="top" wrapText="1"/>
    </xf>
    <xf numFmtId="0" fontId="0" fillId="0" borderId="44" xfId="0" applyBorder="1" applyProtection="1"/>
    <xf numFmtId="0" fontId="0" fillId="0" borderId="0" xfId="0" applyProtection="1"/>
    <xf numFmtId="0" fontId="0" fillId="0" borderId="33" xfId="0" applyBorder="1" applyProtection="1"/>
    <xf numFmtId="0" fontId="9" fillId="0" borderId="0" xfId="0" applyFont="1" applyProtection="1"/>
    <xf numFmtId="0" fontId="0" fillId="0" borderId="0" xfId="0" applyBorder="1" applyProtection="1"/>
    <xf numFmtId="0" fontId="0" fillId="0" borderId="43" xfId="0" applyBorder="1" applyProtection="1"/>
    <xf numFmtId="0" fontId="0" fillId="0" borderId="0" xfId="0" applyFont="1" applyBorder="1" applyProtection="1"/>
    <xf numFmtId="0" fontId="7" fillId="0" borderId="0" xfId="0" applyFont="1" applyBorder="1" applyProtection="1"/>
    <xf numFmtId="0" fontId="0" fillId="0" borderId="44" xfId="0" applyBorder="1" applyAlignment="1" applyProtection="1">
      <alignment horizontal="center"/>
    </xf>
    <xf numFmtId="0" fontId="0" fillId="0" borderId="0" xfId="0" applyBorder="1" applyAlignment="1" applyProtection="1"/>
    <xf numFmtId="0" fontId="7" fillId="0" borderId="0" xfId="0" applyFont="1" applyBorder="1" applyAlignment="1" applyProtection="1"/>
    <xf numFmtId="0" fontId="0" fillId="7" borderId="45" xfId="0" applyFill="1" applyBorder="1" applyProtection="1"/>
    <xf numFmtId="0" fontId="0" fillId="7" borderId="46" xfId="0" applyFill="1" applyBorder="1" applyProtection="1"/>
    <xf numFmtId="0" fontId="0" fillId="7" borderId="33" xfId="0" applyFill="1" applyBorder="1" applyProtection="1"/>
    <xf numFmtId="0" fontId="0" fillId="7" borderId="0" xfId="0" applyFill="1" applyBorder="1" applyProtection="1"/>
    <xf numFmtId="0" fontId="0" fillId="7" borderId="43" xfId="0" applyFill="1" applyBorder="1" applyProtection="1"/>
    <xf numFmtId="0" fontId="0" fillId="7" borderId="0" xfId="0" applyFill="1" applyBorder="1" applyAlignment="1" applyProtection="1"/>
    <xf numFmtId="0" fontId="7" fillId="7" borderId="0" xfId="0" applyFont="1" applyFill="1" applyBorder="1" applyAlignment="1" applyProtection="1">
      <alignment horizontal="right"/>
    </xf>
    <xf numFmtId="0" fontId="0" fillId="7" borderId="0" xfId="0" applyFill="1" applyBorder="1" applyAlignment="1" applyProtection="1">
      <alignment horizontal="center"/>
    </xf>
    <xf numFmtId="0" fontId="0" fillId="7" borderId="44" xfId="0" applyFill="1" applyBorder="1" applyAlignment="1" applyProtection="1">
      <alignment horizontal="center"/>
    </xf>
    <xf numFmtId="0" fontId="0" fillId="7" borderId="0" xfId="0" applyFill="1" applyBorder="1" applyAlignment="1" applyProtection="1">
      <alignment horizontal="left"/>
    </xf>
    <xf numFmtId="0" fontId="0" fillId="0" borderId="47" xfId="0" applyBorder="1" applyProtection="1"/>
    <xf numFmtId="0" fontId="0" fillId="0" borderId="48" xfId="0" applyBorder="1" applyProtection="1"/>
    <xf numFmtId="0" fontId="14" fillId="0" borderId="0" xfId="0" applyFont="1" applyBorder="1" applyProtection="1"/>
    <xf numFmtId="0" fontId="15" fillId="0" borderId="0" xfId="0" applyFont="1" applyBorder="1" applyAlignment="1" applyProtection="1">
      <alignment horizontal="left"/>
    </xf>
    <xf numFmtId="0" fontId="0" fillId="0" borderId="43" xfId="0" applyBorder="1" applyAlignment="1" applyProtection="1">
      <alignment horizontal="left"/>
    </xf>
    <xf numFmtId="0" fontId="0" fillId="0" borderId="49" xfId="0" applyBorder="1" applyProtection="1"/>
    <xf numFmtId="0" fontId="0" fillId="0" borderId="36" xfId="0" applyBorder="1" applyProtection="1"/>
    <xf numFmtId="0" fontId="12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top"/>
    </xf>
    <xf numFmtId="0" fontId="0" fillId="0" borderId="0" xfId="0" applyFill="1" applyBorder="1"/>
    <xf numFmtId="0" fontId="0" fillId="0" borderId="0" xfId="0" applyAlignment="1" applyProtection="1">
      <alignment vertical="top"/>
    </xf>
    <xf numFmtId="0" fontId="0" fillId="0" borderId="0" xfId="0" applyAlignment="1" applyProtection="1">
      <alignment horizontal="center" vertical="top"/>
    </xf>
    <xf numFmtId="0" fontId="0" fillId="0" borderId="0" xfId="0" applyAlignment="1" applyProtection="1">
      <alignment horizontal="left" vertical="top"/>
    </xf>
    <xf numFmtId="0" fontId="0" fillId="2" borderId="6" xfId="0" applyFill="1" applyBorder="1" applyAlignment="1" applyProtection="1">
      <alignment vertical="top"/>
    </xf>
    <xf numFmtId="0" fontId="0" fillId="0" borderId="6" xfId="0" applyBorder="1" applyAlignment="1" applyProtection="1">
      <alignment horizontal="center" vertical="top"/>
    </xf>
    <xf numFmtId="0" fontId="10" fillId="0" borderId="17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/>
      <protection locked="0"/>
    </xf>
    <xf numFmtId="14" fontId="10" fillId="0" borderId="30" xfId="0" applyNumberFormat="1" applyFont="1" applyBorder="1" applyAlignment="1" applyProtection="1">
      <alignment wrapText="1"/>
      <protection locked="0"/>
    </xf>
    <xf numFmtId="14" fontId="10" fillId="0" borderId="6" xfId="0" applyNumberFormat="1" applyFont="1" applyBorder="1" applyAlignment="1" applyProtection="1">
      <alignment wrapText="1"/>
      <protection locked="0"/>
    </xf>
    <xf numFmtId="0" fontId="10" fillId="0" borderId="31" xfId="0" applyFont="1" applyBorder="1" applyAlignment="1" applyProtection="1">
      <alignment shrinkToFit="1"/>
      <protection locked="0"/>
    </xf>
    <xf numFmtId="0" fontId="10" fillId="0" borderId="17" xfId="0" applyFont="1" applyBorder="1" applyAlignment="1" applyProtection="1">
      <alignment shrinkToFit="1"/>
      <protection locked="0"/>
    </xf>
    <xf numFmtId="0" fontId="10" fillId="0" borderId="22" xfId="0" applyFont="1" applyBorder="1" applyAlignment="1" applyProtection="1">
      <alignment shrinkToFit="1"/>
      <protection locked="0"/>
    </xf>
    <xf numFmtId="0" fontId="0" fillId="0" borderId="0" xfId="0" applyAlignment="1" applyProtection="1">
      <alignment horizontal="center" vertical="top"/>
    </xf>
    <xf numFmtId="0" fontId="11" fillId="0" borderId="73" xfId="0" applyFont="1" applyBorder="1" applyAlignment="1">
      <alignment horizontal="center" textRotation="90" shrinkToFit="1"/>
    </xf>
    <xf numFmtId="0" fontId="11" fillId="0" borderId="30" xfId="0" applyFont="1" applyBorder="1" applyAlignment="1">
      <alignment horizontal="center" textRotation="90" shrinkToFit="1"/>
    </xf>
    <xf numFmtId="0" fontId="0" fillId="0" borderId="0" xfId="0" applyAlignment="1" applyProtection="1">
      <alignment horizontal="center" vertical="top"/>
    </xf>
    <xf numFmtId="0" fontId="0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21" fillId="0" borderId="0" xfId="0" applyFont="1"/>
    <xf numFmtId="0" fontId="21" fillId="0" borderId="0" xfId="0" applyFont="1" applyBorder="1"/>
    <xf numFmtId="0" fontId="0" fillId="0" borderId="0" xfId="0" applyFont="1" applyBorder="1" applyAlignment="1" applyProtection="1"/>
    <xf numFmtId="0" fontId="0" fillId="0" borderId="81" xfId="0" applyBorder="1" applyProtection="1"/>
    <xf numFmtId="0" fontId="21" fillId="0" borderId="6" xfId="0" applyFont="1" applyBorder="1"/>
    <xf numFmtId="1" fontId="21" fillId="0" borderId="6" xfId="0" applyNumberFormat="1" applyFont="1" applyBorder="1"/>
    <xf numFmtId="0" fontId="21" fillId="0" borderId="16" xfId="0" applyFont="1" applyBorder="1"/>
    <xf numFmtId="0" fontId="0" fillId="0" borderId="4" xfId="0" applyBorder="1"/>
    <xf numFmtId="0" fontId="3" fillId="0" borderId="82" xfId="2" applyBorder="1"/>
    <xf numFmtId="0" fontId="3" fillId="2" borderId="82" xfId="2" applyFill="1" applyBorder="1" applyAlignment="1">
      <alignment horizontal="center" vertical="center"/>
    </xf>
    <xf numFmtId="0" fontId="3" fillId="0" borderId="82" xfId="2" applyBorder="1" applyAlignment="1">
      <alignment horizontal="center" vertical="center"/>
    </xf>
    <xf numFmtId="0" fontId="3" fillId="0" borderId="0" xfId="2" applyBorder="1"/>
    <xf numFmtId="0" fontId="3" fillId="2" borderId="6" xfId="2" applyFill="1" applyBorder="1" applyAlignment="1">
      <alignment horizontal="center" vertical="center" wrapText="1"/>
    </xf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horizontal="center" vertical="top"/>
    </xf>
    <xf numFmtId="0" fontId="17" fillId="0" borderId="0" xfId="0" applyFont="1" applyAlignment="1" applyProtection="1">
      <alignment horizontal="left" vertical="top"/>
    </xf>
    <xf numFmtId="0" fontId="0" fillId="0" borderId="54" xfId="0" applyBorder="1" applyAlignment="1" applyProtection="1">
      <alignment horizontal="center" vertical="top"/>
    </xf>
    <xf numFmtId="0" fontId="0" fillId="0" borderId="6" xfId="0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6" fillId="0" borderId="0" xfId="1" applyFont="1" applyAlignment="1" applyProtection="1">
      <alignment horizontal="center" vertical="top"/>
    </xf>
    <xf numFmtId="0" fontId="16" fillId="0" borderId="0" xfId="0" applyFont="1" applyAlignment="1" applyProtection="1">
      <alignment horizontal="center" vertical="top"/>
    </xf>
    <xf numFmtId="0" fontId="18" fillId="0" borderId="0" xfId="1" applyFont="1" applyAlignment="1" applyProtection="1">
      <alignment horizontal="center" vertical="top"/>
    </xf>
    <xf numFmtId="0" fontId="0" fillId="0" borderId="0" xfId="0" applyFont="1" applyAlignment="1" applyProtection="1">
      <alignment horizontal="left" vertical="top"/>
    </xf>
    <xf numFmtId="0" fontId="15" fillId="0" borderId="0" xfId="0" applyFont="1" applyBorder="1" applyAlignment="1" applyProtection="1">
      <alignment horizontal="left"/>
    </xf>
    <xf numFmtId="0" fontId="15" fillId="0" borderId="43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0" fontId="23" fillId="0" borderId="0" xfId="0" applyFont="1" applyBorder="1" applyAlignment="1" applyProtection="1">
      <alignment horizontal="left"/>
    </xf>
    <xf numFmtId="0" fontId="15" fillId="0" borderId="44" xfId="0" applyFont="1" applyBorder="1" applyAlignment="1" applyProtection="1">
      <alignment horizontal="left"/>
    </xf>
    <xf numFmtId="0" fontId="15" fillId="0" borderId="36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0" fillId="0" borderId="51" xfId="0" applyBorder="1" applyAlignment="1" applyProtection="1">
      <alignment horizontal="center"/>
    </xf>
    <xf numFmtId="0" fontId="0" fillId="0" borderId="52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53" xfId="0" applyBorder="1" applyAlignment="1" applyProtection="1">
      <alignment horizontal="center"/>
    </xf>
    <xf numFmtId="0" fontId="0" fillId="0" borderId="54" xfId="0" applyBorder="1" applyAlignment="1" applyProtection="1">
      <alignment horizontal="center"/>
    </xf>
    <xf numFmtId="0" fontId="0" fillId="0" borderId="55" xfId="0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43" xfId="0" applyBorder="1" applyAlignment="1" applyProtection="1">
      <alignment horizontal="center"/>
    </xf>
    <xf numFmtId="0" fontId="0" fillId="0" borderId="49" xfId="0" applyBorder="1" applyAlignment="1" applyProtection="1">
      <alignment horizontal="center"/>
    </xf>
    <xf numFmtId="0" fontId="0" fillId="0" borderId="44" xfId="0" applyBorder="1" applyAlignment="1" applyProtection="1">
      <alignment horizontal="center"/>
    </xf>
    <xf numFmtId="0" fontId="0" fillId="0" borderId="36" xfId="0" applyBorder="1" applyAlignment="1" applyProtection="1">
      <alignment horizontal="center"/>
    </xf>
    <xf numFmtId="0" fontId="7" fillId="7" borderId="57" xfId="0" applyFont="1" applyFill="1" applyBorder="1" applyAlignment="1" applyProtection="1">
      <alignment horizontal="left"/>
    </xf>
    <xf numFmtId="0" fontId="7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left"/>
    </xf>
    <xf numFmtId="0" fontId="0" fillId="0" borderId="43" xfId="0" applyBorder="1" applyAlignment="1" applyProtection="1">
      <alignment horizontal="left"/>
    </xf>
    <xf numFmtId="0" fontId="16" fillId="0" borderId="53" xfId="0" applyFont="1" applyBorder="1" applyAlignment="1" applyProtection="1">
      <alignment horizontal="center"/>
    </xf>
    <xf numFmtId="0" fontId="16" fillId="0" borderId="54" xfId="0" applyFont="1" applyBorder="1" applyAlignment="1" applyProtection="1">
      <alignment horizontal="center"/>
    </xf>
    <xf numFmtId="0" fontId="16" fillId="0" borderId="55" xfId="0" applyFont="1" applyBorder="1" applyAlignment="1" applyProtection="1">
      <alignment horizontal="center"/>
    </xf>
    <xf numFmtId="0" fontId="0" fillId="0" borderId="44" xfId="0" applyFont="1" applyFill="1" applyBorder="1" applyAlignment="1" applyProtection="1">
      <alignment horizontal="left" shrinkToFit="1"/>
      <protection locked="0"/>
    </xf>
    <xf numFmtId="0" fontId="16" fillId="0" borderId="33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6" fillId="0" borderId="43" xfId="0" applyFont="1" applyBorder="1" applyAlignment="1" applyProtection="1">
      <alignment horizontal="center"/>
    </xf>
    <xf numFmtId="0" fontId="7" fillId="0" borderId="56" xfId="0" applyFont="1" applyBorder="1" applyAlignment="1" applyProtection="1">
      <alignment horizontal="left"/>
    </xf>
    <xf numFmtId="14" fontId="0" fillId="0" borderId="44" xfId="0" applyNumberFormat="1" applyFill="1" applyBorder="1" applyAlignment="1" applyProtection="1">
      <alignment horizontal="center"/>
      <protection locked="0"/>
    </xf>
    <xf numFmtId="164" fontId="0" fillId="0" borderId="44" xfId="0" applyNumberFormat="1" applyFill="1" applyBorder="1" applyAlignment="1" applyProtection="1">
      <alignment horizontal="center"/>
      <protection locked="0"/>
    </xf>
    <xf numFmtId="0" fontId="0" fillId="0" borderId="44" xfId="0" applyFill="1" applyBorder="1" applyAlignment="1" applyProtection="1">
      <alignment horizontal="left" shrinkToFit="1"/>
      <protection locked="0"/>
    </xf>
    <xf numFmtId="14" fontId="19" fillId="0" borderId="44" xfId="0" applyNumberFormat="1" applyFont="1" applyBorder="1" applyAlignment="1" applyProtection="1">
      <alignment horizontal="center"/>
    </xf>
    <xf numFmtId="0" fontId="7" fillId="7" borderId="0" xfId="0" applyFont="1" applyFill="1" applyBorder="1" applyAlignment="1" applyProtection="1">
      <alignment horizontal="right"/>
    </xf>
    <xf numFmtId="0" fontId="0" fillId="7" borderId="44" xfId="0" applyFill="1" applyBorder="1" applyAlignment="1" applyProtection="1">
      <alignment horizontal="center"/>
    </xf>
    <xf numFmtId="0" fontId="7" fillId="0" borderId="57" xfId="0" applyFont="1" applyBorder="1" applyAlignment="1" applyProtection="1">
      <alignment horizontal="left"/>
    </xf>
    <xf numFmtId="0" fontId="7" fillId="0" borderId="46" xfId="0" applyFont="1" applyBorder="1" applyAlignment="1" applyProtection="1">
      <alignment horizontal="left"/>
    </xf>
    <xf numFmtId="0" fontId="0" fillId="7" borderId="0" xfId="0" applyFill="1" applyBorder="1" applyAlignment="1" applyProtection="1">
      <alignment horizontal="left"/>
    </xf>
    <xf numFmtId="14" fontId="0" fillId="7" borderId="44" xfId="0" applyNumberFormat="1" applyFill="1" applyBorder="1" applyAlignment="1" applyProtection="1">
      <alignment horizontal="center"/>
    </xf>
    <xf numFmtId="0" fontId="0" fillId="7" borderId="44" xfId="0" applyFill="1" applyBorder="1" applyAlignment="1" applyProtection="1">
      <alignment horizontal="left"/>
    </xf>
    <xf numFmtId="0" fontId="22" fillId="0" borderId="6" xfId="0" applyFont="1" applyBorder="1" applyAlignment="1">
      <alignment horizontal="center" textRotation="90"/>
    </xf>
    <xf numFmtId="0" fontId="11" fillId="0" borderId="31" xfId="0" applyFont="1" applyFill="1" applyBorder="1" applyAlignment="1">
      <alignment horizontal="center" textRotation="90"/>
    </xf>
    <xf numFmtId="0" fontId="11" fillId="0" borderId="41" xfId="0" applyFont="1" applyFill="1" applyBorder="1" applyAlignment="1">
      <alignment horizontal="center" textRotation="90"/>
    </xf>
    <xf numFmtId="0" fontId="11" fillId="0" borderId="39" xfId="0" applyFont="1" applyFill="1" applyBorder="1" applyAlignment="1">
      <alignment horizontal="center" textRotation="90"/>
    </xf>
    <xf numFmtId="0" fontId="11" fillId="0" borderId="60" xfId="0" applyFont="1" applyBorder="1" applyAlignment="1">
      <alignment horizontal="center" textRotation="90"/>
    </xf>
    <xf numFmtId="0" fontId="11" fillId="0" borderId="40" xfId="0" applyFont="1" applyBorder="1" applyAlignment="1">
      <alignment horizontal="center" textRotation="90"/>
    </xf>
    <xf numFmtId="0" fontId="11" fillId="0" borderId="38" xfId="0" applyFont="1" applyBorder="1" applyAlignment="1">
      <alignment horizontal="center" textRotation="90"/>
    </xf>
    <xf numFmtId="0" fontId="11" fillId="0" borderId="60" xfId="0" applyFont="1" applyBorder="1" applyAlignment="1">
      <alignment horizontal="center" wrapText="1"/>
    </xf>
    <xf numFmtId="0" fontId="11" fillId="0" borderId="40" xfId="0" applyFont="1" applyBorder="1" applyAlignment="1">
      <alignment horizontal="center" wrapText="1"/>
    </xf>
    <xf numFmtId="0" fontId="11" fillId="0" borderId="38" xfId="0" applyFont="1" applyBorder="1" applyAlignment="1">
      <alignment horizontal="center" wrapText="1"/>
    </xf>
    <xf numFmtId="0" fontId="21" fillId="0" borderId="16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2" fillId="0" borderId="6" xfId="0" applyFont="1" applyBorder="1" applyAlignment="1">
      <alignment horizontal="center" textRotation="90" wrapText="1"/>
    </xf>
    <xf numFmtId="0" fontId="11" fillId="0" borderId="30" xfId="0" applyFont="1" applyBorder="1" applyAlignment="1">
      <alignment horizontal="center" textRotation="90"/>
    </xf>
    <xf numFmtId="0" fontId="11" fillId="0" borderId="77" xfId="0" applyFont="1" applyBorder="1" applyAlignment="1">
      <alignment horizontal="center" textRotation="90"/>
    </xf>
    <xf numFmtId="0" fontId="11" fillId="0" borderId="59" xfId="0" applyFont="1" applyBorder="1" applyAlignment="1">
      <alignment horizontal="center" textRotation="90"/>
    </xf>
    <xf numFmtId="0" fontId="11" fillId="0" borderId="31" xfId="0" applyFont="1" applyBorder="1" applyAlignment="1">
      <alignment horizontal="center" textRotation="90"/>
    </xf>
    <xf numFmtId="0" fontId="11" fillId="0" borderId="41" xfId="0" applyFont="1" applyBorder="1" applyAlignment="1">
      <alignment horizontal="center" textRotation="90"/>
    </xf>
    <xf numFmtId="0" fontId="11" fillId="0" borderId="39" xfId="0" applyFont="1" applyBorder="1" applyAlignment="1">
      <alignment horizontal="center" textRotation="90"/>
    </xf>
    <xf numFmtId="0" fontId="11" fillId="0" borderId="73" xfId="0" applyFont="1" applyBorder="1" applyAlignment="1">
      <alignment horizontal="center" textRotation="90"/>
    </xf>
    <xf numFmtId="0" fontId="11" fillId="0" borderId="75" xfId="0" applyFont="1" applyBorder="1" applyAlignment="1">
      <alignment horizontal="center" textRotation="90"/>
    </xf>
    <xf numFmtId="0" fontId="11" fillId="0" borderId="74" xfId="0" applyFont="1" applyBorder="1" applyAlignment="1">
      <alignment horizontal="center" textRotation="90"/>
    </xf>
    <xf numFmtId="0" fontId="10" fillId="0" borderId="30" xfId="0" applyFont="1" applyBorder="1" applyAlignment="1">
      <alignment horizontal="center" textRotation="90"/>
    </xf>
    <xf numFmtId="0" fontId="10" fillId="0" borderId="79" xfId="0" applyFont="1" applyBorder="1" applyAlignment="1">
      <alignment horizontal="center" textRotation="90"/>
    </xf>
    <xf numFmtId="0" fontId="10" fillId="0" borderId="31" xfId="0" applyFont="1" applyBorder="1" applyAlignment="1">
      <alignment horizontal="center" textRotation="90"/>
    </xf>
    <xf numFmtId="0" fontId="10" fillId="0" borderId="80" xfId="0" applyFont="1" applyBorder="1" applyAlignment="1">
      <alignment horizontal="center" textRotation="90"/>
    </xf>
    <xf numFmtId="0" fontId="16" fillId="0" borderId="58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16" fillId="0" borderId="3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43" xfId="0" applyFont="1" applyBorder="1" applyAlignment="1">
      <alignment horizontal="left"/>
    </xf>
    <xf numFmtId="0" fontId="11" fillId="0" borderId="33" xfId="0" applyFont="1" applyBorder="1" applyAlignment="1">
      <alignment horizontal="center" textRotation="90"/>
    </xf>
    <xf numFmtId="0" fontId="11" fillId="0" borderId="34" xfId="0" applyFont="1" applyBorder="1" applyAlignment="1">
      <alignment horizontal="center" textRotation="90"/>
    </xf>
    <xf numFmtId="0" fontId="10" fillId="0" borderId="2" xfId="0" applyFont="1" applyBorder="1" applyAlignment="1">
      <alignment horizontal="left"/>
    </xf>
    <xf numFmtId="0" fontId="10" fillId="0" borderId="6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43" xfId="0" applyFont="1" applyBorder="1" applyAlignment="1">
      <alignment horizontal="center" textRotation="90"/>
    </xf>
    <xf numFmtId="0" fontId="11" fillId="0" borderId="42" xfId="0" applyFont="1" applyBorder="1" applyAlignment="1">
      <alignment horizontal="center" textRotation="90"/>
    </xf>
    <xf numFmtId="0" fontId="10" fillId="0" borderId="5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11" fillId="0" borderId="70" xfId="0" applyFont="1" applyBorder="1" applyAlignment="1">
      <alignment horizontal="center"/>
    </xf>
    <xf numFmtId="0" fontId="11" fillId="0" borderId="71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0" fillId="0" borderId="68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77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1" fillId="0" borderId="30" xfId="0" applyFont="1" applyBorder="1" applyAlignment="1">
      <alignment horizontal="center" wrapText="1"/>
    </xf>
    <xf numFmtId="0" fontId="11" fillId="0" borderId="77" xfId="0" applyFont="1" applyBorder="1" applyAlignment="1">
      <alignment horizontal="center" wrapText="1"/>
    </xf>
    <xf numFmtId="0" fontId="11" fillId="0" borderId="59" xfId="0" applyFont="1" applyBorder="1" applyAlignment="1">
      <alignment horizontal="center" wrapText="1"/>
    </xf>
    <xf numFmtId="0" fontId="10" fillId="0" borderId="1" xfId="0" applyFont="1" applyBorder="1" applyAlignment="1">
      <alignment horizontal="left"/>
    </xf>
    <xf numFmtId="0" fontId="10" fillId="0" borderId="42" xfId="0" applyFont="1" applyBorder="1" applyAlignment="1">
      <alignment horizontal="left"/>
    </xf>
    <xf numFmtId="0" fontId="10" fillId="0" borderId="6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3" xfId="0" applyFont="1" applyBorder="1" applyAlignment="1">
      <alignment horizontal="right"/>
    </xf>
    <xf numFmtId="14" fontId="0" fillId="0" borderId="3" xfId="0" applyNumberFormat="1" applyBorder="1" applyAlignment="1">
      <alignment horizontal="center"/>
    </xf>
    <xf numFmtId="0" fontId="11" fillId="0" borderId="31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0" fontId="11" fillId="0" borderId="39" xfId="0" applyFont="1" applyBorder="1" applyAlignment="1">
      <alignment horizontal="center" wrapText="1"/>
    </xf>
    <xf numFmtId="0" fontId="10" fillId="0" borderId="73" xfId="0" applyFont="1" applyBorder="1" applyAlignment="1">
      <alignment horizontal="center" textRotation="90"/>
    </xf>
    <xf numFmtId="0" fontId="10" fillId="0" borderId="78" xfId="0" applyFont="1" applyBorder="1" applyAlignment="1">
      <alignment horizontal="center" textRotation="90"/>
    </xf>
    <xf numFmtId="0" fontId="15" fillId="5" borderId="56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5" fillId="6" borderId="63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5" fillId="4" borderId="56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4" fillId="0" borderId="72" xfId="1" applyFont="1" applyFill="1" applyBorder="1" applyAlignment="1" applyProtection="1"/>
    <xf numFmtId="0" fontId="5" fillId="0" borderId="2" xfId="1" applyFont="1" applyFill="1" applyBorder="1" applyAlignment="1" applyProtection="1"/>
    <xf numFmtId="0" fontId="7" fillId="0" borderId="58" xfId="0" applyFont="1" applyBorder="1" applyAlignment="1">
      <alignment horizontal="right"/>
    </xf>
    <xf numFmtId="0" fontId="15" fillId="3" borderId="56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3" fillId="0" borderId="6" xfId="2" applyBorder="1" applyAlignment="1">
      <alignment horizontal="left"/>
    </xf>
    <xf numFmtId="0" fontId="9" fillId="8" borderId="6" xfId="2" applyFont="1" applyFill="1" applyBorder="1" applyAlignment="1">
      <alignment horizontal="left" wrapText="1"/>
    </xf>
    <xf numFmtId="0" fontId="9" fillId="8" borderId="6" xfId="2" applyFont="1" applyFill="1" applyBorder="1" applyAlignment="1">
      <alignment horizontal="left"/>
    </xf>
    <xf numFmtId="0" fontId="20" fillId="8" borderId="51" xfId="2" applyFont="1" applyFill="1" applyBorder="1" applyAlignment="1">
      <alignment horizontal="center"/>
    </xf>
    <xf numFmtId="0" fontId="20" fillId="8" borderId="52" xfId="2" applyFont="1" applyFill="1" applyBorder="1" applyAlignment="1">
      <alignment horizontal="center"/>
    </xf>
    <xf numFmtId="0" fontId="20" fillId="8" borderId="16" xfId="2" applyFont="1" applyFill="1" applyBorder="1" applyAlignment="1">
      <alignment horizontal="center"/>
    </xf>
    <xf numFmtId="0" fontId="3" fillId="0" borderId="6" xfId="2" applyBorder="1" applyAlignment="1">
      <alignment horizontal="center"/>
    </xf>
    <xf numFmtId="0" fontId="3" fillId="0" borderId="51" xfId="2" applyBorder="1" applyAlignment="1">
      <alignment horizontal="center"/>
    </xf>
    <xf numFmtId="0" fontId="3" fillId="0" borderId="52" xfId="2" applyBorder="1" applyAlignment="1">
      <alignment horizontal="center"/>
    </xf>
    <xf numFmtId="0" fontId="3" fillId="0" borderId="16" xfId="2" applyBorder="1" applyAlignment="1">
      <alignment horizontal="center"/>
    </xf>
    <xf numFmtId="0" fontId="3" fillId="0" borderId="51" xfId="2" applyBorder="1" applyAlignment="1">
      <alignment horizontal="left"/>
    </xf>
    <xf numFmtId="0" fontId="3" fillId="0" borderId="16" xfId="2" applyBorder="1" applyAlignment="1">
      <alignment horizontal="left"/>
    </xf>
    <xf numFmtId="0" fontId="15" fillId="0" borderId="82" xfId="2" applyFont="1" applyBorder="1" applyAlignment="1">
      <alignment horizontal="center" vertical="center" textRotation="90" wrapText="1"/>
    </xf>
    <xf numFmtId="0" fontId="15" fillId="0" borderId="77" xfId="2" applyFont="1" applyBorder="1" applyAlignment="1">
      <alignment horizontal="center" vertical="center" textRotation="90"/>
    </xf>
    <xf numFmtId="0" fontId="12" fillId="0" borderId="58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0" fillId="0" borderId="72" xfId="0" applyFill="1" applyBorder="1" applyAlignment="1">
      <alignment horizontal="center" vertical="top"/>
    </xf>
    <xf numFmtId="0" fontId="0" fillId="0" borderId="76" xfId="0" applyFill="1" applyBorder="1" applyAlignment="1">
      <alignment horizontal="center" vertical="top"/>
    </xf>
    <xf numFmtId="0" fontId="0" fillId="0" borderId="63" xfId="0" applyFill="1" applyBorder="1" applyAlignment="1">
      <alignment horizontal="center" vertical="top"/>
    </xf>
    <xf numFmtId="0" fontId="0" fillId="0" borderId="66" xfId="0" applyFill="1" applyBorder="1" applyAlignment="1">
      <alignment horizontal="center" vertical="top"/>
    </xf>
    <xf numFmtId="0" fontId="0" fillId="4" borderId="72" xfId="0" applyFill="1" applyBorder="1" applyAlignment="1">
      <alignment horizontal="center" vertical="top"/>
    </xf>
    <xf numFmtId="0" fontId="0" fillId="4" borderId="76" xfId="0" applyFill="1" applyBorder="1" applyAlignment="1">
      <alignment horizontal="center" vertical="top"/>
    </xf>
    <xf numFmtId="0" fontId="0" fillId="4" borderId="63" xfId="0" applyFill="1" applyBorder="1" applyAlignment="1">
      <alignment horizontal="center" vertical="top"/>
    </xf>
    <xf numFmtId="0" fontId="0" fillId="4" borderId="66" xfId="0" applyFill="1" applyBorder="1" applyAlignment="1">
      <alignment horizontal="center" vertical="top"/>
    </xf>
    <xf numFmtId="0" fontId="0" fillId="3" borderId="72" xfId="0" applyFill="1" applyBorder="1" applyAlignment="1">
      <alignment horizontal="center" vertical="top"/>
    </xf>
    <xf numFmtId="0" fontId="0" fillId="3" borderId="76" xfId="0" applyFill="1" applyBorder="1" applyAlignment="1">
      <alignment horizontal="center" vertical="top"/>
    </xf>
    <xf numFmtId="0" fontId="0" fillId="3" borderId="63" xfId="0" applyFill="1" applyBorder="1" applyAlignment="1">
      <alignment horizontal="center" vertical="top"/>
    </xf>
    <xf numFmtId="0" fontId="0" fillId="3" borderId="66" xfId="0" applyFill="1" applyBorder="1" applyAlignment="1">
      <alignment horizontal="center" vertical="top"/>
    </xf>
    <xf numFmtId="0" fontId="16" fillId="0" borderId="72" xfId="0" applyFont="1" applyFill="1" applyBorder="1" applyAlignment="1">
      <alignment horizontal="center" vertical="center" wrapText="1"/>
    </xf>
    <xf numFmtId="0" fontId="16" fillId="0" borderId="76" xfId="0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horizontal="center" vertical="center" wrapText="1"/>
    </xf>
    <xf numFmtId="0" fontId="16" fillId="0" borderId="66" xfId="0" applyFont="1" applyFill="1" applyBorder="1" applyAlignment="1">
      <alignment horizontal="center" vertical="center" wrapText="1"/>
    </xf>
    <xf numFmtId="0" fontId="13" fillId="3" borderId="58" xfId="0" applyFont="1" applyFill="1" applyBorder="1" applyAlignment="1">
      <alignment horizontal="center" vertical="top"/>
    </xf>
    <xf numFmtId="0" fontId="13" fillId="3" borderId="3" xfId="0" applyFont="1" applyFill="1" applyBorder="1" applyAlignment="1">
      <alignment horizontal="center" vertical="top"/>
    </xf>
    <xf numFmtId="0" fontId="13" fillId="3" borderId="4" xfId="0" applyFont="1" applyFill="1" applyBorder="1" applyAlignment="1">
      <alignment horizontal="center" vertical="top"/>
    </xf>
    <xf numFmtId="0" fontId="0" fillId="3" borderId="58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textRotation="90"/>
    </xf>
    <xf numFmtId="0" fontId="0" fillId="6" borderId="60" xfId="0" applyFont="1" applyFill="1" applyBorder="1" applyAlignment="1">
      <alignment vertical="top"/>
    </xf>
    <xf numFmtId="0" fontId="0" fillId="6" borderId="38" xfId="0" applyFont="1" applyFill="1" applyBorder="1" applyAlignment="1">
      <alignment vertical="top"/>
    </xf>
    <xf numFmtId="0" fontId="13" fillId="4" borderId="58" xfId="0" applyFont="1" applyFill="1" applyBorder="1" applyAlignment="1">
      <alignment horizontal="center" vertical="top"/>
    </xf>
    <xf numFmtId="0" fontId="13" fillId="4" borderId="3" xfId="0" applyFont="1" applyFill="1" applyBorder="1" applyAlignment="1">
      <alignment horizontal="center" vertical="top"/>
    </xf>
    <xf numFmtId="0" fontId="13" fillId="4" borderId="4" xfId="0" applyFont="1" applyFill="1" applyBorder="1" applyAlignment="1">
      <alignment horizontal="center" vertical="top"/>
    </xf>
    <xf numFmtId="0" fontId="0" fillId="4" borderId="58" xfId="0" applyFill="1" applyBorder="1" applyAlignment="1">
      <alignment horizontal="center" vertical="top"/>
    </xf>
    <xf numFmtId="0" fontId="0" fillId="4" borderId="3" xfId="0" applyFill="1" applyBorder="1" applyAlignment="1">
      <alignment horizontal="center" vertical="top"/>
    </xf>
    <xf numFmtId="0" fontId="0" fillId="4" borderId="4" xfId="0" applyFill="1" applyBorder="1" applyAlignment="1">
      <alignment horizontal="center" vertical="top"/>
    </xf>
    <xf numFmtId="0" fontId="0" fillId="6" borderId="60" xfId="0" applyFont="1" applyFill="1" applyBorder="1" applyAlignment="1">
      <alignment horizontal="center" vertical="center" textRotation="90" wrapText="1"/>
    </xf>
    <xf numFmtId="0" fontId="0" fillId="6" borderId="40" xfId="0" applyFont="1" applyFill="1" applyBorder="1" applyAlignment="1">
      <alignment horizontal="center" vertical="center" textRotation="90"/>
    </xf>
    <xf numFmtId="0" fontId="0" fillId="6" borderId="38" xfId="0" applyFont="1" applyFill="1" applyBorder="1" applyAlignment="1">
      <alignment horizontal="center" vertical="center" textRotation="90"/>
    </xf>
    <xf numFmtId="0" fontId="0" fillId="5" borderId="72" xfId="0" applyFill="1" applyBorder="1" applyAlignment="1">
      <alignment horizontal="center" vertical="top"/>
    </xf>
    <xf numFmtId="0" fontId="0" fillId="5" borderId="76" xfId="0" applyFill="1" applyBorder="1" applyAlignment="1">
      <alignment horizontal="center" vertical="top"/>
    </xf>
    <xf numFmtId="0" fontId="0" fillId="5" borderId="63" xfId="0" applyFill="1" applyBorder="1" applyAlignment="1">
      <alignment horizontal="center" vertical="top"/>
    </xf>
    <xf numFmtId="0" fontId="0" fillId="5" borderId="66" xfId="0" applyFill="1" applyBorder="1" applyAlignment="1">
      <alignment horizontal="center" vertical="top"/>
    </xf>
    <xf numFmtId="0" fontId="0" fillId="0" borderId="72" xfId="0" applyBorder="1" applyAlignment="1">
      <alignment horizontal="center" vertical="top"/>
    </xf>
    <xf numFmtId="0" fontId="0" fillId="0" borderId="76" xfId="0" applyBorder="1" applyAlignment="1">
      <alignment horizontal="center" vertical="top"/>
    </xf>
    <xf numFmtId="0" fontId="0" fillId="0" borderId="63" xfId="0" applyBorder="1" applyAlignment="1">
      <alignment horizontal="center" vertical="top"/>
    </xf>
    <xf numFmtId="0" fontId="0" fillId="0" borderId="66" xfId="0" applyBorder="1" applyAlignment="1">
      <alignment horizontal="center" vertical="top"/>
    </xf>
    <xf numFmtId="0" fontId="0" fillId="6" borderId="60" xfId="0" applyFont="1" applyFill="1" applyBorder="1" applyAlignment="1">
      <alignment vertical="top" wrapText="1"/>
    </xf>
    <xf numFmtId="0" fontId="13" fillId="6" borderId="58" xfId="0" applyFont="1" applyFill="1" applyBorder="1" applyAlignment="1">
      <alignment horizontal="center" vertical="top"/>
    </xf>
    <xf numFmtId="0" fontId="13" fillId="6" borderId="3" xfId="0" applyFont="1" applyFill="1" applyBorder="1" applyAlignment="1">
      <alignment horizontal="center" vertical="top"/>
    </xf>
    <xf numFmtId="0" fontId="13" fillId="6" borderId="4" xfId="0" applyFont="1" applyFill="1" applyBorder="1" applyAlignment="1">
      <alignment horizontal="center" vertical="top"/>
    </xf>
    <xf numFmtId="0" fontId="0" fillId="6" borderId="58" xfId="0" applyFill="1" applyBorder="1" applyAlignment="1">
      <alignment horizontal="center" vertical="top"/>
    </xf>
    <xf numFmtId="0" fontId="0" fillId="6" borderId="3" xfId="0" applyFill="1" applyBorder="1" applyAlignment="1">
      <alignment horizontal="center" vertical="top"/>
    </xf>
    <xf numFmtId="0" fontId="0" fillId="6" borderId="4" xfId="0" applyFill="1" applyBorder="1" applyAlignment="1">
      <alignment horizontal="center" vertical="top"/>
    </xf>
    <xf numFmtId="0" fontId="0" fillId="5" borderId="58" xfId="0" applyFill="1" applyBorder="1" applyAlignment="1">
      <alignment horizontal="center" vertical="top"/>
    </xf>
    <xf numFmtId="0" fontId="0" fillId="5" borderId="3" xfId="0" applyFill="1" applyBorder="1" applyAlignment="1">
      <alignment horizontal="center" vertical="top"/>
    </xf>
    <xf numFmtId="0" fontId="0" fillId="5" borderId="4" xfId="0" applyFill="1" applyBorder="1" applyAlignment="1">
      <alignment horizontal="center" vertical="top"/>
    </xf>
    <xf numFmtId="0" fontId="13" fillId="5" borderId="58" xfId="0" applyFont="1" applyFill="1" applyBorder="1" applyAlignment="1">
      <alignment horizontal="center" vertical="top"/>
    </xf>
    <xf numFmtId="0" fontId="13" fillId="5" borderId="3" xfId="0" applyFont="1" applyFill="1" applyBorder="1" applyAlignment="1">
      <alignment horizontal="center" vertical="top"/>
    </xf>
    <xf numFmtId="0" fontId="13" fillId="5" borderId="4" xfId="0" applyFont="1" applyFill="1" applyBorder="1" applyAlignment="1">
      <alignment horizontal="center" vertical="top"/>
    </xf>
    <xf numFmtId="0" fontId="0" fillId="3" borderId="72" xfId="0" applyFill="1" applyBorder="1" applyAlignment="1">
      <alignment horizontal="left" vertical="top" wrapText="1"/>
    </xf>
    <xf numFmtId="0" fontId="0" fillId="3" borderId="76" xfId="0" applyFill="1" applyBorder="1" applyAlignment="1">
      <alignment horizontal="left" vertical="top" wrapText="1"/>
    </xf>
    <xf numFmtId="0" fontId="0" fillId="3" borderId="63" xfId="0" applyFill="1" applyBorder="1" applyAlignment="1">
      <alignment horizontal="left" vertical="top" wrapText="1"/>
    </xf>
    <xf numFmtId="0" fontId="0" fillId="3" borderId="66" xfId="0" applyFill="1" applyBorder="1" applyAlignment="1">
      <alignment horizontal="left" vertical="top" wrapText="1"/>
    </xf>
  </cellXfs>
  <cellStyles count="3">
    <cellStyle name="Link" xfId="1" builtinId="8"/>
    <cellStyle name="Standard" xfId="0" builtinId="0"/>
    <cellStyle name="Standard 2" xfId="2"/>
  </cellStyles>
  <dxfs count="281">
    <dxf>
      <fill>
        <patternFill patternType="none">
          <bgColor indexed="65"/>
        </patternFill>
      </fill>
      <border>
        <left/>
        <right style="thin">
          <color indexed="64"/>
        </right>
      </border>
    </dxf>
    <dxf>
      <border>
        <right/>
      </border>
    </dxf>
    <dxf>
      <border>
        <right/>
      </border>
    </dxf>
    <dxf>
      <fill>
        <patternFill>
          <bgColor rgb="FF66FF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border>
        <right/>
      </border>
    </dxf>
    <dxf>
      <fill>
        <patternFill patternType="none">
          <bgColor indexed="65"/>
        </patternFill>
      </fill>
      <border>
        <left/>
        <right style="thin">
          <color indexed="64"/>
        </right>
      </border>
    </dxf>
    <dxf>
      <border>
        <right/>
      </border>
    </dxf>
    <dxf>
      <fill>
        <patternFill patternType="none">
          <bgColor indexed="65"/>
        </patternFill>
      </fill>
      <border>
        <left/>
        <right style="thin">
          <color indexed="64"/>
        </right>
      </border>
    </dxf>
    <dxf>
      <border>
        <right/>
      </border>
    </dxf>
    <dxf>
      <fill>
        <patternFill patternType="none">
          <bgColor indexed="65"/>
        </patternFill>
      </fill>
      <border>
        <left/>
        <right style="thin">
          <color indexed="64"/>
        </right>
      </border>
    </dxf>
    <dxf>
      <border>
        <right/>
      </border>
    </dxf>
    <dxf>
      <fill>
        <patternFill patternType="none">
          <bgColor indexed="65"/>
        </patternFill>
      </fill>
      <border>
        <left/>
        <right style="thin">
          <color indexed="64"/>
        </right>
      </border>
    </dxf>
    <dxf>
      <border>
        <right/>
      </border>
    </dxf>
    <dxf>
      <fill>
        <patternFill patternType="none">
          <bgColor indexed="65"/>
        </patternFill>
      </fill>
      <border>
        <left/>
        <right style="thin">
          <color indexed="64"/>
        </right>
      </border>
    </dxf>
    <dxf>
      <border>
        <right/>
      </border>
    </dxf>
    <dxf>
      <fill>
        <patternFill patternType="none">
          <bgColor indexed="65"/>
        </patternFill>
      </fill>
      <border>
        <left/>
        <right style="thin">
          <color indexed="64"/>
        </right>
      </border>
    </dxf>
    <dxf>
      <border>
        <right/>
      </border>
    </dxf>
    <dxf>
      <fill>
        <patternFill patternType="none">
          <bgColor indexed="65"/>
        </patternFill>
      </fill>
      <border>
        <left/>
        <right style="thin">
          <color indexed="64"/>
        </right>
      </border>
    </dxf>
    <dxf>
      <border>
        <right/>
      </border>
    </dxf>
    <dxf>
      <fill>
        <patternFill patternType="none">
          <bgColor indexed="65"/>
        </patternFill>
      </fill>
      <border>
        <left/>
        <right style="thin">
          <color indexed="64"/>
        </right>
      </border>
    </dxf>
    <dxf>
      <border>
        <right/>
      </border>
    </dxf>
    <dxf>
      <fill>
        <patternFill patternType="none">
          <bgColor indexed="65"/>
        </patternFill>
      </fill>
      <border>
        <left/>
        <right style="thin">
          <color indexed="64"/>
        </right>
      </border>
    </dxf>
    <dxf>
      <border>
        <right/>
      </border>
    </dxf>
    <dxf>
      <fill>
        <patternFill patternType="none">
          <bgColor indexed="65"/>
        </patternFill>
      </fill>
      <border>
        <left/>
        <right style="thin">
          <color indexed="64"/>
        </right>
      </border>
    </dxf>
    <dxf>
      <border>
        <right/>
      </border>
    </dxf>
    <dxf>
      <fill>
        <patternFill patternType="none">
          <bgColor indexed="65"/>
        </patternFill>
      </fill>
      <border>
        <left/>
        <right style="thin">
          <color indexed="64"/>
        </right>
      </border>
    </dxf>
    <dxf>
      <border>
        <right/>
      </border>
    </dxf>
    <dxf>
      <fill>
        <patternFill patternType="none">
          <bgColor indexed="65"/>
        </patternFill>
      </fill>
      <border>
        <left/>
        <right style="thin">
          <color indexed="64"/>
        </right>
      </border>
    </dxf>
    <dxf>
      <border>
        <right/>
      </border>
    </dxf>
    <dxf>
      <fill>
        <patternFill patternType="none">
          <bgColor indexed="65"/>
        </patternFill>
      </fill>
      <border>
        <left/>
        <right style="thin">
          <color indexed="64"/>
        </right>
      </border>
    </dxf>
    <dxf>
      <border>
        <right/>
      </border>
    </dxf>
    <dxf>
      <fill>
        <patternFill patternType="none">
          <bgColor indexed="65"/>
        </patternFill>
      </fill>
      <border>
        <left/>
        <right style="thin">
          <color indexed="64"/>
        </right>
      </border>
    </dxf>
    <dxf>
      <border>
        <right/>
      </border>
    </dxf>
    <dxf>
      <fill>
        <patternFill patternType="none">
          <bgColor indexed="65"/>
        </patternFill>
      </fill>
      <border>
        <left/>
        <right style="thin">
          <color indexed="64"/>
        </right>
      </border>
    </dxf>
    <dxf>
      <border>
        <right/>
      </border>
    </dxf>
    <dxf>
      <fill>
        <patternFill patternType="none">
          <bgColor indexed="65"/>
        </patternFill>
      </fill>
      <border>
        <left/>
        <right style="thin">
          <color indexed="64"/>
        </right>
      </border>
    </dxf>
    <dxf>
      <border>
        <left/>
        <right/>
      </border>
    </dxf>
    <dxf>
      <fill>
        <patternFill patternType="none">
          <bgColor indexed="65"/>
        </patternFill>
      </fill>
      <border>
        <left/>
        <right style="thin">
          <color indexed="64"/>
        </right>
      </border>
    </dxf>
    <dxf>
      <border>
        <right/>
      </border>
    </dxf>
    <dxf>
      <fill>
        <patternFill patternType="none">
          <bgColor indexed="65"/>
        </patternFill>
      </fill>
      <border>
        <left/>
        <right style="thin">
          <color indexed="64"/>
        </right>
      </border>
    </dxf>
    <dxf>
      <border>
        <right/>
      </border>
    </dxf>
    <dxf>
      <fill>
        <patternFill patternType="none">
          <bgColor indexed="65"/>
        </patternFill>
      </fill>
      <border>
        <left/>
        <right style="thin">
          <color indexed="64"/>
        </right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</dxfs>
  <tableStyles count="0" defaultTableStyle="TableStyleMedium2" defaultPivotStyle="PivotStyleLight16"/>
  <colors>
    <mruColors>
      <color rgb="FF66FFFF"/>
      <color rgb="FFCCFF99"/>
      <color rgb="FFFFFF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9525</xdr:rowOff>
    </xdr:from>
    <xdr:to>
      <xdr:col>6</xdr:col>
      <xdr:colOff>885825</xdr:colOff>
      <xdr:row>22</xdr:row>
      <xdr:rowOff>9525</xdr:rowOff>
    </xdr:to>
    <xdr:pic>
      <xdr:nvPicPr>
        <xdr:cNvPr id="1055" name="Grafik 1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67050"/>
          <a:ext cx="5457825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31</xdr:row>
      <xdr:rowOff>9525</xdr:rowOff>
    </xdr:from>
    <xdr:to>
      <xdr:col>3</xdr:col>
      <xdr:colOff>419100</xdr:colOff>
      <xdr:row>41</xdr:row>
      <xdr:rowOff>142875</xdr:rowOff>
    </xdr:to>
    <xdr:pic>
      <xdr:nvPicPr>
        <xdr:cNvPr id="1056" name="Grafik 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591050"/>
          <a:ext cx="2686050" cy="1752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75</xdr:row>
      <xdr:rowOff>19050</xdr:rowOff>
    </xdr:from>
    <xdr:to>
      <xdr:col>4</xdr:col>
      <xdr:colOff>695325</xdr:colOff>
      <xdr:row>83</xdr:row>
      <xdr:rowOff>133350</xdr:rowOff>
    </xdr:to>
    <xdr:pic>
      <xdr:nvPicPr>
        <xdr:cNvPr id="1058" name="Grafik 5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1601450"/>
          <a:ext cx="3724275" cy="1409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85</xdr:row>
      <xdr:rowOff>19050</xdr:rowOff>
    </xdr:from>
    <xdr:to>
      <xdr:col>6</xdr:col>
      <xdr:colOff>409575</xdr:colOff>
      <xdr:row>93</xdr:row>
      <xdr:rowOff>142875</xdr:rowOff>
    </xdr:to>
    <xdr:pic>
      <xdr:nvPicPr>
        <xdr:cNvPr id="1059" name="Grafik 6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3220700"/>
          <a:ext cx="4953000" cy="14192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4</xdr:col>
      <xdr:colOff>752475</xdr:colOff>
      <xdr:row>112</xdr:row>
      <xdr:rowOff>133350</xdr:rowOff>
    </xdr:to>
    <xdr:pic>
      <xdr:nvPicPr>
        <xdr:cNvPr id="1060" name="Grafik 7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0"/>
          <a:ext cx="3800475" cy="2400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115</xdr:row>
      <xdr:rowOff>9525</xdr:rowOff>
    </xdr:from>
    <xdr:to>
      <xdr:col>2</xdr:col>
      <xdr:colOff>571500</xdr:colOff>
      <xdr:row>135</xdr:row>
      <xdr:rowOff>142875</xdr:rowOff>
    </xdr:to>
    <xdr:pic>
      <xdr:nvPicPr>
        <xdr:cNvPr id="1061" name="Grafik 8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002250"/>
          <a:ext cx="2057400" cy="33718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76200</xdr:colOff>
      <xdr:row>128</xdr:row>
      <xdr:rowOff>38100</xdr:rowOff>
    </xdr:from>
    <xdr:to>
      <xdr:col>4</xdr:col>
      <xdr:colOff>657225</xdr:colOff>
      <xdr:row>138</xdr:row>
      <xdr:rowOff>104775</xdr:rowOff>
    </xdr:to>
    <xdr:pic>
      <xdr:nvPicPr>
        <xdr:cNvPr id="1062" name="Grafik 10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20135850"/>
          <a:ext cx="581025" cy="1685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142</xdr:row>
      <xdr:rowOff>19050</xdr:rowOff>
    </xdr:from>
    <xdr:to>
      <xdr:col>5</xdr:col>
      <xdr:colOff>371475</xdr:colOff>
      <xdr:row>153</xdr:row>
      <xdr:rowOff>142875</xdr:rowOff>
    </xdr:to>
    <xdr:pic>
      <xdr:nvPicPr>
        <xdr:cNvPr id="1063" name="Grafik 11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2383750"/>
          <a:ext cx="4162425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179</xdr:row>
      <xdr:rowOff>9525</xdr:rowOff>
    </xdr:from>
    <xdr:to>
      <xdr:col>2</xdr:col>
      <xdr:colOff>628650</xdr:colOff>
      <xdr:row>192</xdr:row>
      <xdr:rowOff>133350</xdr:rowOff>
    </xdr:to>
    <xdr:pic>
      <xdr:nvPicPr>
        <xdr:cNvPr id="1064" name="Grafik 16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365450"/>
          <a:ext cx="211455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213</xdr:row>
      <xdr:rowOff>47625</xdr:rowOff>
    </xdr:from>
    <xdr:to>
      <xdr:col>9</xdr:col>
      <xdr:colOff>628650</xdr:colOff>
      <xdr:row>225</xdr:row>
      <xdr:rowOff>142875</xdr:rowOff>
    </xdr:to>
    <xdr:pic>
      <xdr:nvPicPr>
        <xdr:cNvPr id="1065" name="Grafik 17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1156275"/>
          <a:ext cx="78867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250</xdr:row>
      <xdr:rowOff>47625</xdr:rowOff>
    </xdr:from>
    <xdr:to>
      <xdr:col>4</xdr:col>
      <xdr:colOff>228600</xdr:colOff>
      <xdr:row>262</xdr:row>
      <xdr:rowOff>104775</xdr:rowOff>
    </xdr:to>
    <xdr:pic>
      <xdr:nvPicPr>
        <xdr:cNvPr id="1067" name="Grafik 19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6433125"/>
          <a:ext cx="3257550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57150</xdr:colOff>
      <xdr:row>254</xdr:row>
      <xdr:rowOff>38100</xdr:rowOff>
    </xdr:from>
    <xdr:to>
      <xdr:col>8</xdr:col>
      <xdr:colOff>495300</xdr:colOff>
      <xdr:row>259</xdr:row>
      <xdr:rowOff>114300</xdr:rowOff>
    </xdr:to>
    <xdr:pic>
      <xdr:nvPicPr>
        <xdr:cNvPr id="1068" name="Grafik 20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0" y="37071300"/>
          <a:ext cx="12001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165</xdr:row>
      <xdr:rowOff>9525</xdr:rowOff>
    </xdr:from>
    <xdr:to>
      <xdr:col>0</xdr:col>
      <xdr:colOff>752475</xdr:colOff>
      <xdr:row>177</xdr:row>
      <xdr:rowOff>152400</xdr:rowOff>
    </xdr:to>
    <xdr:pic>
      <xdr:nvPicPr>
        <xdr:cNvPr id="1069" name="Grafik 2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6098500"/>
          <a:ext cx="57150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194</xdr:row>
      <xdr:rowOff>9525</xdr:rowOff>
    </xdr:from>
    <xdr:to>
      <xdr:col>0</xdr:col>
      <xdr:colOff>790482</xdr:colOff>
      <xdr:row>210</xdr:row>
      <xdr:rowOff>28249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47625" y="30794325"/>
          <a:ext cx="742857" cy="2609524"/>
        </a:xfrm>
        <a:prstGeom prst="rect">
          <a:avLst/>
        </a:prstGeom>
        <a:ln w="19050">
          <a:noFill/>
        </a:ln>
      </xdr:spPr>
    </xdr:pic>
    <xdr:clientData/>
  </xdr:twoCellAnchor>
  <xdr:twoCellAnchor editAs="oneCell">
    <xdr:from>
      <xdr:col>0</xdr:col>
      <xdr:colOff>87474</xdr:colOff>
      <xdr:row>49</xdr:row>
      <xdr:rowOff>104774</xdr:rowOff>
    </xdr:from>
    <xdr:to>
      <xdr:col>3</xdr:col>
      <xdr:colOff>485775</xdr:colOff>
      <xdr:row>73</xdr:row>
      <xdr:rowOff>94461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87474" y="7477124"/>
          <a:ext cx="2798601" cy="3875887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uefung@nwjjv.eu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  <pageSetUpPr fitToPage="1"/>
  </sheetPr>
  <dimension ref="A1:J346"/>
  <sheetViews>
    <sheetView showGridLines="0" tabSelected="1" zoomScaleNormal="100" zoomScalePageLayoutView="80" workbookViewId="0">
      <selection activeCell="J231" sqref="J231"/>
    </sheetView>
  </sheetViews>
  <sheetFormatPr baseColWidth="10" defaultColWidth="0" defaultRowHeight="13.2" zeroHeight="1" x14ac:dyDescent="0.25"/>
  <cols>
    <col min="1" max="6" width="11.44140625" style="124" customWidth="1"/>
    <col min="7" max="7" width="17.6640625" style="124" customWidth="1"/>
    <col min="8" max="10" width="11.44140625" style="124" customWidth="1"/>
    <col min="11" max="16384" width="11.44140625" style="124" hidden="1"/>
  </cols>
  <sheetData>
    <row r="1" spans="1:10" ht="15.6" x14ac:dyDescent="0.25">
      <c r="A1" s="164" t="s">
        <v>204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x14ac:dyDescent="0.25">
      <c r="A2" s="157"/>
      <c r="B2" s="157"/>
      <c r="C2" s="157"/>
      <c r="D2" s="157"/>
      <c r="E2" s="157"/>
      <c r="F2" s="157"/>
      <c r="G2" s="157"/>
    </row>
    <row r="3" spans="1:10" x14ac:dyDescent="0.25">
      <c r="A3" s="157" t="s">
        <v>205</v>
      </c>
      <c r="B3" s="157"/>
      <c r="C3" s="157"/>
      <c r="D3" s="157"/>
      <c r="E3" s="157"/>
      <c r="F3" s="157"/>
      <c r="G3" s="157"/>
      <c r="H3" s="157"/>
      <c r="I3" s="157"/>
      <c r="J3" s="157"/>
    </row>
    <row r="4" spans="1:10" ht="5.25" customHeight="1" x14ac:dyDescent="0.25">
      <c r="A4" s="157"/>
      <c r="B4" s="157"/>
      <c r="C4" s="157"/>
      <c r="D4" s="157"/>
      <c r="E4" s="157"/>
      <c r="F4" s="157"/>
      <c r="G4" s="157"/>
    </row>
    <row r="5" spans="1:10" x14ac:dyDescent="0.25">
      <c r="A5" s="157" t="s">
        <v>235</v>
      </c>
      <c r="B5" s="157"/>
      <c r="C5" s="157"/>
      <c r="D5" s="157"/>
      <c r="E5" s="157"/>
      <c r="F5" s="157"/>
      <c r="G5" s="157"/>
      <c r="H5" s="157"/>
      <c r="I5" s="157"/>
      <c r="J5" s="157"/>
    </row>
    <row r="6" spans="1:10" x14ac:dyDescent="0.25">
      <c r="A6" s="157" t="s">
        <v>236</v>
      </c>
      <c r="B6" s="157"/>
      <c r="C6" s="157"/>
      <c r="D6" s="157"/>
      <c r="E6" s="157"/>
      <c r="F6" s="157"/>
      <c r="G6" s="157"/>
      <c r="H6" s="157"/>
      <c r="I6" s="157"/>
      <c r="J6" s="157"/>
    </row>
    <row r="7" spans="1:10" x14ac:dyDescent="0.25">
      <c r="A7" s="157" t="s">
        <v>237</v>
      </c>
      <c r="B7" s="157"/>
      <c r="C7" s="157"/>
      <c r="D7" s="157"/>
      <c r="E7" s="157"/>
      <c r="F7" s="157"/>
      <c r="G7" s="157"/>
      <c r="H7" s="157"/>
      <c r="I7" s="157"/>
      <c r="J7" s="157"/>
    </row>
    <row r="8" spans="1:10" x14ac:dyDescent="0.25">
      <c r="A8" s="157" t="s">
        <v>238</v>
      </c>
      <c r="B8" s="157"/>
      <c r="C8" s="157"/>
      <c r="D8" s="157"/>
      <c r="E8" s="157"/>
      <c r="F8" s="165" t="s">
        <v>206</v>
      </c>
      <c r="G8" s="165"/>
      <c r="H8" s="157" t="s">
        <v>207</v>
      </c>
      <c r="I8" s="157"/>
      <c r="J8" s="157"/>
    </row>
    <row r="9" spans="1:10" ht="5.25" customHeight="1" x14ac:dyDescent="0.25">
      <c r="A9" s="157"/>
      <c r="B9" s="157"/>
      <c r="C9" s="157"/>
      <c r="D9" s="157"/>
      <c r="E9" s="157"/>
      <c r="F9" s="157"/>
      <c r="G9" s="157"/>
    </row>
    <row r="10" spans="1:10" x14ac:dyDescent="0.25">
      <c r="A10" s="157" t="s">
        <v>273</v>
      </c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x14ac:dyDescent="0.25">
      <c r="A11" s="157" t="s">
        <v>274</v>
      </c>
      <c r="B11" s="157"/>
      <c r="C11" s="157"/>
      <c r="D11" s="157"/>
      <c r="E11" s="157"/>
      <c r="F11" s="157"/>
      <c r="G11" s="157"/>
      <c r="H11" s="157"/>
      <c r="I11" s="157"/>
      <c r="J11" s="157"/>
    </row>
    <row r="12" spans="1:10" x14ac:dyDescent="0.25">
      <c r="A12" s="157" t="s">
        <v>268</v>
      </c>
      <c r="B12" s="157"/>
      <c r="C12" s="157"/>
      <c r="D12" s="157"/>
      <c r="E12" s="157"/>
      <c r="F12" s="157"/>
      <c r="G12" s="157"/>
      <c r="H12" s="157"/>
      <c r="I12" s="157"/>
      <c r="J12" s="157"/>
    </row>
    <row r="13" spans="1:10" ht="5.25" customHeight="1" x14ac:dyDescent="0.25">
      <c r="A13" s="157"/>
      <c r="B13" s="157"/>
      <c r="C13" s="157"/>
      <c r="D13" s="157"/>
      <c r="E13" s="157"/>
      <c r="F13" s="157"/>
      <c r="G13" s="157"/>
    </row>
    <row r="14" spans="1:10" x14ac:dyDescent="0.25">
      <c r="A14" s="159" t="s">
        <v>208</v>
      </c>
      <c r="B14" s="159"/>
      <c r="C14" s="159"/>
      <c r="D14" s="159"/>
      <c r="E14" s="159"/>
      <c r="F14" s="159"/>
      <c r="G14" s="159"/>
    </row>
    <row r="15" spans="1:10" x14ac:dyDescent="0.25">
      <c r="A15" s="157" t="s">
        <v>239</v>
      </c>
      <c r="B15" s="157"/>
      <c r="C15" s="157"/>
      <c r="D15" s="157"/>
      <c r="E15" s="157"/>
      <c r="F15" s="157"/>
      <c r="G15" s="157"/>
      <c r="H15" s="157"/>
      <c r="I15" s="157"/>
      <c r="J15" s="157"/>
    </row>
    <row r="16" spans="1:10" x14ac:dyDescent="0.25">
      <c r="A16" s="157" t="s">
        <v>240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x14ac:dyDescent="0.25">
      <c r="A17" s="157" t="s">
        <v>241</v>
      </c>
      <c r="B17" s="157"/>
      <c r="C17" s="157"/>
      <c r="D17" s="157"/>
      <c r="E17" s="157"/>
      <c r="F17" s="157"/>
      <c r="G17" s="157"/>
      <c r="H17" s="157"/>
      <c r="I17" s="157"/>
      <c r="J17" s="157"/>
    </row>
    <row r="18" spans="1:10" x14ac:dyDescent="0.25">
      <c r="A18" s="157" t="s">
        <v>242</v>
      </c>
      <c r="B18" s="157"/>
      <c r="C18" s="157"/>
      <c r="D18" s="157"/>
      <c r="E18" s="157"/>
      <c r="F18" s="157"/>
      <c r="G18" s="157"/>
    </row>
    <row r="19" spans="1:10" ht="5.25" customHeight="1" x14ac:dyDescent="0.25">
      <c r="A19" s="157"/>
      <c r="B19" s="157"/>
      <c r="C19" s="157"/>
      <c r="D19" s="157"/>
      <c r="E19" s="157"/>
      <c r="F19" s="157"/>
      <c r="G19" s="157"/>
    </row>
    <row r="20" spans="1:10" x14ac:dyDescent="0.25">
      <c r="A20" s="159" t="s">
        <v>209</v>
      </c>
      <c r="B20" s="157"/>
      <c r="C20" s="157"/>
      <c r="D20" s="157"/>
      <c r="E20" s="157"/>
      <c r="F20" s="157"/>
      <c r="G20" s="157"/>
    </row>
    <row r="21" spans="1:10" x14ac:dyDescent="0.25">
      <c r="A21" s="157" t="s">
        <v>279</v>
      </c>
      <c r="B21" s="157"/>
      <c r="C21" s="157"/>
      <c r="D21" s="157"/>
      <c r="E21" s="157"/>
      <c r="F21" s="157"/>
      <c r="G21" s="157"/>
      <c r="H21" s="157"/>
      <c r="I21" s="157"/>
      <c r="J21" s="157"/>
    </row>
    <row r="22" spans="1:10" x14ac:dyDescent="0.25">
      <c r="A22" s="158"/>
      <c r="B22" s="158"/>
      <c r="C22" s="158"/>
      <c r="D22" s="158"/>
      <c r="E22" s="158"/>
      <c r="F22" s="158"/>
      <c r="G22" s="158"/>
      <c r="H22" s="158"/>
      <c r="I22" s="158"/>
      <c r="J22" s="158"/>
    </row>
    <row r="23" spans="1:10" x14ac:dyDescent="0.25">
      <c r="A23" s="157" t="s">
        <v>243</v>
      </c>
      <c r="B23" s="157"/>
      <c r="C23" s="157"/>
      <c r="D23" s="157"/>
      <c r="E23" s="157"/>
      <c r="F23" s="157"/>
      <c r="G23" s="157"/>
      <c r="H23" s="157"/>
      <c r="I23" s="157"/>
      <c r="J23" s="157"/>
    </row>
    <row r="24" spans="1:10" x14ac:dyDescent="0.25">
      <c r="A24" s="157" t="s">
        <v>264</v>
      </c>
      <c r="B24" s="157"/>
      <c r="C24" s="157"/>
      <c r="D24" s="157"/>
      <c r="E24" s="157"/>
      <c r="F24" s="157"/>
      <c r="G24" s="157"/>
      <c r="H24" s="157"/>
      <c r="I24" s="157"/>
      <c r="J24" s="157"/>
    </row>
    <row r="25" spans="1:10" x14ac:dyDescent="0.25">
      <c r="A25" s="157" t="s">
        <v>244</v>
      </c>
      <c r="B25" s="157"/>
      <c r="C25" s="157"/>
      <c r="D25" s="157"/>
      <c r="E25" s="157"/>
      <c r="F25" s="157"/>
      <c r="G25" s="157"/>
      <c r="H25" s="157"/>
      <c r="I25" s="157"/>
      <c r="J25" s="157"/>
    </row>
    <row r="26" spans="1:10" x14ac:dyDescent="0.25">
      <c r="A26" s="157" t="s">
        <v>245</v>
      </c>
      <c r="B26" s="157"/>
      <c r="C26" s="157"/>
      <c r="D26" s="157"/>
      <c r="E26" s="157"/>
      <c r="F26" s="157"/>
      <c r="G26" s="157"/>
      <c r="H26" s="157"/>
      <c r="I26" s="157"/>
      <c r="J26" s="157"/>
    </row>
    <row r="27" spans="1:10" x14ac:dyDescent="0.25">
      <c r="A27" s="124" t="s">
        <v>246</v>
      </c>
      <c r="B27" s="163" t="s">
        <v>177</v>
      </c>
      <c r="C27" s="163"/>
      <c r="D27" s="157" t="s">
        <v>210</v>
      </c>
      <c r="E27" s="157"/>
      <c r="F27" s="157"/>
      <c r="G27" s="157"/>
      <c r="H27" s="157"/>
      <c r="I27" s="157"/>
      <c r="J27" s="157"/>
    </row>
    <row r="28" spans="1:10" ht="5.25" customHeight="1" x14ac:dyDescent="0.25">
      <c r="A28" s="157"/>
      <c r="B28" s="157"/>
      <c r="C28" s="157"/>
      <c r="D28" s="157"/>
      <c r="E28" s="157"/>
      <c r="F28" s="157"/>
      <c r="G28" s="157"/>
    </row>
    <row r="29" spans="1:10" x14ac:dyDescent="0.25">
      <c r="A29" s="159" t="s">
        <v>211</v>
      </c>
      <c r="B29" s="159"/>
      <c r="C29" s="159"/>
      <c r="D29" s="159"/>
      <c r="E29" s="159"/>
      <c r="F29" s="159"/>
      <c r="G29" s="159"/>
    </row>
    <row r="30" spans="1:10" x14ac:dyDescent="0.25">
      <c r="A30" s="157" t="s">
        <v>265</v>
      </c>
      <c r="B30" s="157"/>
      <c r="C30" s="157"/>
      <c r="D30" s="157"/>
      <c r="E30" s="157"/>
      <c r="F30" s="157"/>
      <c r="G30" s="157"/>
      <c r="H30" s="157"/>
      <c r="I30" s="157"/>
      <c r="J30" s="157"/>
    </row>
    <row r="31" spans="1:10" x14ac:dyDescent="0.25">
      <c r="A31" s="157" t="s">
        <v>247</v>
      </c>
      <c r="B31" s="157"/>
      <c r="C31" s="157"/>
      <c r="D31" s="157"/>
      <c r="E31" s="157"/>
      <c r="F31" s="157"/>
      <c r="G31" s="157"/>
      <c r="H31" s="157"/>
      <c r="I31" s="157"/>
      <c r="J31" s="157"/>
    </row>
    <row r="32" spans="1:10" x14ac:dyDescent="0.25">
      <c r="A32" s="158"/>
      <c r="B32" s="158"/>
      <c r="C32" s="158"/>
      <c r="D32" s="158"/>
    </row>
    <row r="33" spans="1:10" x14ac:dyDescent="0.25">
      <c r="A33" s="158"/>
      <c r="B33" s="158"/>
      <c r="C33" s="158"/>
      <c r="D33" s="158"/>
    </row>
    <row r="34" spans="1:10" x14ac:dyDescent="0.25">
      <c r="A34" s="158"/>
      <c r="B34" s="158"/>
      <c r="C34" s="158"/>
      <c r="D34" s="158"/>
    </row>
    <row r="35" spans="1:10" x14ac:dyDescent="0.25">
      <c r="A35" s="158"/>
      <c r="B35" s="158"/>
      <c r="C35" s="158"/>
      <c r="D35" s="158"/>
    </row>
    <row r="36" spans="1:10" x14ac:dyDescent="0.25">
      <c r="A36" s="158"/>
      <c r="B36" s="158"/>
      <c r="C36" s="158"/>
      <c r="D36" s="158"/>
    </row>
    <row r="37" spans="1:10" x14ac:dyDescent="0.25">
      <c r="A37" s="158"/>
      <c r="B37" s="158"/>
      <c r="C37" s="158"/>
      <c r="D37" s="158"/>
    </row>
    <row r="38" spans="1:10" x14ac:dyDescent="0.25">
      <c r="A38" s="158"/>
      <c r="B38" s="158"/>
      <c r="C38" s="158"/>
      <c r="D38" s="158"/>
      <c r="E38" s="157" t="s">
        <v>266</v>
      </c>
      <c r="F38" s="157"/>
      <c r="G38" s="157"/>
      <c r="H38" s="157"/>
      <c r="I38" s="157"/>
      <c r="J38" s="157"/>
    </row>
    <row r="39" spans="1:10" x14ac:dyDescent="0.25">
      <c r="A39" s="158"/>
      <c r="B39" s="158"/>
      <c r="C39" s="158"/>
      <c r="D39" s="158"/>
      <c r="E39" s="157" t="s">
        <v>212</v>
      </c>
      <c r="F39" s="157"/>
      <c r="G39" s="157"/>
      <c r="H39" s="157"/>
      <c r="I39" s="157"/>
      <c r="J39" s="157"/>
    </row>
    <row r="40" spans="1:10" x14ac:dyDescent="0.25">
      <c r="A40" s="158"/>
      <c r="B40" s="158"/>
      <c r="C40" s="158"/>
      <c r="D40" s="158"/>
      <c r="E40" s="157" t="s">
        <v>213</v>
      </c>
      <c r="F40" s="157"/>
      <c r="G40" s="157"/>
      <c r="H40" s="157"/>
      <c r="I40" s="157"/>
      <c r="J40" s="157"/>
    </row>
    <row r="41" spans="1:10" x14ac:dyDescent="0.25">
      <c r="A41" s="158"/>
      <c r="B41" s="158"/>
      <c r="C41" s="158"/>
      <c r="D41" s="158"/>
      <c r="E41" s="157" t="s">
        <v>222</v>
      </c>
      <c r="F41" s="157"/>
      <c r="G41" s="157"/>
      <c r="H41" s="157"/>
      <c r="I41" s="157"/>
      <c r="J41" s="157"/>
    </row>
    <row r="42" spans="1:10" x14ac:dyDescent="0.25">
      <c r="A42" s="158"/>
      <c r="B42" s="158"/>
      <c r="C42" s="158"/>
      <c r="D42" s="158"/>
      <c r="E42" s="157"/>
      <c r="F42" s="157"/>
      <c r="G42" s="157"/>
    </row>
    <row r="43" spans="1:10" x14ac:dyDescent="0.25">
      <c r="A43" s="157" t="s">
        <v>248</v>
      </c>
      <c r="B43" s="157"/>
      <c r="C43" s="157"/>
      <c r="D43" s="157"/>
      <c r="E43" s="157"/>
      <c r="F43" s="157"/>
      <c r="G43" s="157"/>
      <c r="H43" s="157"/>
      <c r="I43" s="157"/>
      <c r="J43" s="157"/>
    </row>
    <row r="44" spans="1:10" x14ac:dyDescent="0.25">
      <c r="A44" s="157" t="s">
        <v>276</v>
      </c>
      <c r="B44" s="157"/>
      <c r="C44" s="157"/>
      <c r="D44" s="157"/>
      <c r="E44" s="157"/>
      <c r="F44" s="157"/>
      <c r="G44" s="157"/>
      <c r="H44" s="157"/>
      <c r="I44" s="157"/>
      <c r="J44" s="157"/>
    </row>
    <row r="45" spans="1:10" x14ac:dyDescent="0.25">
      <c r="A45" s="157" t="s">
        <v>275</v>
      </c>
      <c r="B45" s="157"/>
      <c r="C45" s="157"/>
      <c r="D45" s="157"/>
      <c r="E45" s="157"/>
      <c r="F45" s="157"/>
      <c r="G45" s="157"/>
      <c r="H45" s="157"/>
      <c r="I45" s="157"/>
      <c r="J45" s="157"/>
    </row>
    <row r="46" spans="1:10" x14ac:dyDescent="0.25">
      <c r="A46" s="157" t="s">
        <v>249</v>
      </c>
      <c r="B46" s="157"/>
      <c r="C46" s="157"/>
      <c r="D46" s="157"/>
      <c r="E46" s="157"/>
      <c r="F46" s="157"/>
      <c r="G46" s="157"/>
      <c r="H46" s="157"/>
      <c r="I46" s="157"/>
      <c r="J46" s="157"/>
    </row>
    <row r="47" spans="1:10" x14ac:dyDescent="0.25">
      <c r="A47" s="157" t="s">
        <v>220</v>
      </c>
      <c r="B47" s="157"/>
      <c r="C47" s="157"/>
      <c r="D47" s="157"/>
      <c r="E47" s="157"/>
      <c r="F47" s="157"/>
      <c r="G47" s="157"/>
      <c r="H47" s="157"/>
      <c r="I47" s="157"/>
      <c r="J47" s="157"/>
    </row>
    <row r="48" spans="1:10" ht="3" customHeight="1" x14ac:dyDescent="0.25">
      <c r="A48" s="157"/>
      <c r="B48" s="157"/>
      <c r="C48" s="157"/>
      <c r="D48" s="157"/>
      <c r="E48" s="157"/>
      <c r="F48" s="157"/>
      <c r="G48" s="157"/>
    </row>
    <row r="49" spans="1:10" x14ac:dyDescent="0.25">
      <c r="A49" s="157" t="s">
        <v>250</v>
      </c>
      <c r="B49" s="157"/>
      <c r="C49" s="157"/>
      <c r="D49" s="157"/>
      <c r="E49" s="157"/>
      <c r="F49" s="157"/>
      <c r="G49" s="157"/>
      <c r="H49" s="157"/>
      <c r="I49" s="157"/>
      <c r="J49" s="157"/>
    </row>
    <row r="50" spans="1:10" x14ac:dyDescent="0.25">
      <c r="A50" s="158"/>
      <c r="B50" s="158"/>
      <c r="C50" s="158"/>
      <c r="D50" s="158"/>
    </row>
    <row r="51" spans="1:10" x14ac:dyDescent="0.25">
      <c r="A51" s="158"/>
      <c r="B51" s="158"/>
      <c r="C51" s="158"/>
      <c r="D51" s="158"/>
      <c r="E51" s="157" t="s">
        <v>215</v>
      </c>
      <c r="F51" s="157"/>
      <c r="G51" s="157"/>
    </row>
    <row r="52" spans="1:10" x14ac:dyDescent="0.25">
      <c r="A52" s="158"/>
      <c r="B52" s="158"/>
      <c r="C52" s="158"/>
      <c r="D52" s="158"/>
      <c r="E52" s="157" t="s">
        <v>216</v>
      </c>
      <c r="F52" s="157"/>
      <c r="G52" s="157"/>
    </row>
    <row r="53" spans="1:10" x14ac:dyDescent="0.25">
      <c r="A53" s="158"/>
      <c r="B53" s="158"/>
      <c r="C53" s="158"/>
      <c r="D53" s="158"/>
    </row>
    <row r="54" spans="1:10" x14ac:dyDescent="0.25">
      <c r="A54" s="158"/>
      <c r="B54" s="158"/>
      <c r="C54" s="158"/>
      <c r="D54" s="158"/>
    </row>
    <row r="55" spans="1:10" x14ac:dyDescent="0.25">
      <c r="A55" s="158"/>
      <c r="B55" s="158"/>
      <c r="C55" s="158"/>
      <c r="D55" s="158"/>
    </row>
    <row r="56" spans="1:10" x14ac:dyDescent="0.25">
      <c r="A56" s="158"/>
      <c r="B56" s="158"/>
      <c r="C56" s="158"/>
      <c r="D56" s="158"/>
    </row>
    <row r="57" spans="1:10" x14ac:dyDescent="0.25">
      <c r="A57" s="158"/>
      <c r="B57" s="158"/>
      <c r="C57" s="158"/>
      <c r="D57" s="158"/>
    </row>
    <row r="58" spans="1:10" x14ac:dyDescent="0.25">
      <c r="A58" s="158"/>
      <c r="B58" s="158"/>
      <c r="C58" s="158"/>
      <c r="D58" s="158"/>
    </row>
    <row r="59" spans="1:10" x14ac:dyDescent="0.25">
      <c r="A59" s="158"/>
      <c r="B59" s="158"/>
      <c r="C59" s="158"/>
      <c r="D59" s="158"/>
    </row>
    <row r="60" spans="1:10" x14ac:dyDescent="0.25">
      <c r="A60" s="158"/>
      <c r="B60" s="158"/>
      <c r="C60" s="158"/>
      <c r="D60" s="158"/>
    </row>
    <row r="61" spans="1:10" x14ac:dyDescent="0.25">
      <c r="A61" s="158"/>
      <c r="B61" s="158"/>
      <c r="C61" s="158"/>
      <c r="D61" s="158"/>
    </row>
    <row r="62" spans="1:10" x14ac:dyDescent="0.25">
      <c r="A62" s="158"/>
      <c r="B62" s="158"/>
      <c r="C62" s="158"/>
      <c r="D62" s="158"/>
      <c r="E62" s="158"/>
      <c r="F62" s="158"/>
      <c r="G62" s="158"/>
    </row>
    <row r="63" spans="1:10" x14ac:dyDescent="0.25">
      <c r="A63" s="158"/>
      <c r="B63" s="158"/>
      <c r="C63" s="158"/>
      <c r="D63" s="158"/>
      <c r="E63" s="157" t="s">
        <v>217</v>
      </c>
      <c r="F63" s="157"/>
      <c r="G63" s="157"/>
    </row>
    <row r="64" spans="1:10" x14ac:dyDescent="0.25">
      <c r="A64" s="158"/>
      <c r="B64" s="158"/>
      <c r="C64" s="158"/>
      <c r="D64" s="158"/>
      <c r="E64" s="158"/>
      <c r="F64" s="158"/>
      <c r="G64" s="158"/>
    </row>
    <row r="65" spans="1:10" x14ac:dyDescent="0.25">
      <c r="A65" s="158"/>
      <c r="B65" s="158"/>
      <c r="C65" s="158"/>
      <c r="D65" s="158"/>
      <c r="E65" s="158"/>
      <c r="F65" s="158"/>
      <c r="G65" s="158"/>
    </row>
    <row r="66" spans="1:10" x14ac:dyDescent="0.25">
      <c r="A66" s="158"/>
      <c r="B66" s="158"/>
      <c r="C66" s="158"/>
      <c r="D66" s="158"/>
      <c r="E66" s="158"/>
      <c r="F66" s="158"/>
      <c r="G66" s="158"/>
    </row>
    <row r="67" spans="1:10" x14ac:dyDescent="0.25">
      <c r="A67" s="158"/>
      <c r="B67" s="158"/>
      <c r="C67" s="158"/>
      <c r="D67" s="158"/>
      <c r="E67" s="158"/>
      <c r="F67" s="158"/>
      <c r="G67" s="158"/>
    </row>
    <row r="68" spans="1:10" x14ac:dyDescent="0.25">
      <c r="A68" s="158"/>
      <c r="B68" s="158"/>
      <c r="C68" s="158"/>
      <c r="D68" s="158"/>
      <c r="E68" s="158"/>
      <c r="F68" s="158"/>
      <c r="G68" s="158"/>
    </row>
    <row r="69" spans="1:10" x14ac:dyDescent="0.25">
      <c r="A69" s="158"/>
      <c r="B69" s="158"/>
      <c r="C69" s="158"/>
      <c r="D69" s="158"/>
    </row>
    <row r="70" spans="1:10" x14ac:dyDescent="0.25">
      <c r="A70" s="158"/>
      <c r="B70" s="158"/>
      <c r="C70" s="158"/>
      <c r="D70" s="158"/>
      <c r="E70" s="157" t="s">
        <v>218</v>
      </c>
      <c r="F70" s="157"/>
      <c r="G70" s="157"/>
    </row>
    <row r="71" spans="1:10" x14ac:dyDescent="0.25">
      <c r="A71" s="158"/>
      <c r="B71" s="158"/>
      <c r="C71" s="158"/>
      <c r="D71" s="158"/>
      <c r="E71" s="157" t="s">
        <v>216</v>
      </c>
      <c r="F71" s="157"/>
      <c r="G71" s="157"/>
    </row>
    <row r="72" spans="1:10" x14ac:dyDescent="0.25">
      <c r="A72" s="158"/>
      <c r="B72" s="158"/>
      <c r="C72" s="158"/>
      <c r="D72" s="158"/>
    </row>
    <row r="73" spans="1:10" x14ac:dyDescent="0.25">
      <c r="A73" s="158"/>
      <c r="B73" s="158"/>
      <c r="C73" s="158"/>
      <c r="D73" s="158"/>
    </row>
    <row r="74" spans="1:10" ht="12.75" customHeight="1" x14ac:dyDescent="0.25"/>
    <row r="75" spans="1:10" x14ac:dyDescent="0.25">
      <c r="A75" s="166" t="s">
        <v>251</v>
      </c>
      <c r="B75" s="166"/>
      <c r="C75" s="166"/>
      <c r="D75" s="166"/>
      <c r="E75" s="166"/>
      <c r="F75" s="166"/>
      <c r="G75" s="166"/>
      <c r="H75" s="166"/>
      <c r="I75" s="166"/>
      <c r="J75" s="166"/>
    </row>
    <row r="76" spans="1:10" x14ac:dyDescent="0.25">
      <c r="A76" s="158"/>
      <c r="B76" s="158"/>
      <c r="C76" s="158"/>
      <c r="D76" s="158"/>
      <c r="E76" s="158"/>
    </row>
    <row r="77" spans="1:10" x14ac:dyDescent="0.25">
      <c r="A77" s="158"/>
      <c r="B77" s="158"/>
      <c r="C77" s="158"/>
      <c r="D77" s="158"/>
      <c r="E77" s="158"/>
    </row>
    <row r="78" spans="1:10" x14ac:dyDescent="0.25">
      <c r="A78" s="158"/>
      <c r="B78" s="158"/>
      <c r="C78" s="158"/>
      <c r="D78" s="158"/>
      <c r="E78" s="158"/>
    </row>
    <row r="79" spans="1:10" x14ac:dyDescent="0.25">
      <c r="A79" s="158"/>
      <c r="B79" s="158"/>
      <c r="C79" s="158"/>
      <c r="D79" s="158"/>
      <c r="E79" s="158"/>
    </row>
    <row r="80" spans="1:10" x14ac:dyDescent="0.25">
      <c r="A80" s="158"/>
      <c r="B80" s="158"/>
      <c r="C80" s="158"/>
      <c r="D80" s="158"/>
      <c r="E80" s="158"/>
    </row>
    <row r="81" spans="1:10" x14ac:dyDescent="0.25">
      <c r="A81" s="158"/>
      <c r="B81" s="158"/>
      <c r="C81" s="158"/>
      <c r="D81" s="158"/>
      <c r="E81" s="158"/>
    </row>
    <row r="82" spans="1:10" x14ac:dyDescent="0.25">
      <c r="A82" s="158"/>
      <c r="B82" s="158"/>
      <c r="C82" s="158"/>
      <c r="D82" s="158"/>
      <c r="E82" s="158"/>
    </row>
    <row r="83" spans="1:10" x14ac:dyDescent="0.25">
      <c r="A83" s="158"/>
      <c r="B83" s="158"/>
      <c r="C83" s="158"/>
      <c r="D83" s="158"/>
      <c r="E83" s="158"/>
    </row>
    <row r="84" spans="1:10" x14ac:dyDescent="0.25">
      <c r="A84" s="158"/>
      <c r="B84" s="158"/>
      <c r="C84" s="158"/>
      <c r="D84" s="158"/>
      <c r="E84" s="158"/>
    </row>
    <row r="85" spans="1:10" x14ac:dyDescent="0.25">
      <c r="A85" s="157" t="s">
        <v>252</v>
      </c>
      <c r="B85" s="157"/>
      <c r="C85" s="157"/>
      <c r="D85" s="157"/>
      <c r="E85" s="157"/>
      <c r="F85" s="157"/>
      <c r="G85" s="157"/>
      <c r="H85" s="157"/>
      <c r="I85" s="157"/>
      <c r="J85" s="157"/>
    </row>
    <row r="86" spans="1:10" x14ac:dyDescent="0.25">
      <c r="A86" s="158"/>
      <c r="B86" s="158"/>
      <c r="C86" s="158"/>
      <c r="D86" s="158"/>
      <c r="E86" s="158"/>
      <c r="F86" s="158"/>
      <c r="G86" s="158"/>
    </row>
    <row r="87" spans="1:10" x14ac:dyDescent="0.25">
      <c r="A87" s="158"/>
      <c r="B87" s="158"/>
      <c r="C87" s="158"/>
      <c r="D87" s="158"/>
      <c r="E87" s="158"/>
      <c r="F87" s="158"/>
      <c r="G87" s="158"/>
    </row>
    <row r="88" spans="1:10" x14ac:dyDescent="0.25">
      <c r="A88" s="158"/>
      <c r="B88" s="158"/>
      <c r="C88" s="158"/>
      <c r="D88" s="158"/>
      <c r="E88" s="158"/>
      <c r="F88" s="158"/>
      <c r="G88" s="158"/>
    </row>
    <row r="89" spans="1:10" x14ac:dyDescent="0.25">
      <c r="A89" s="158"/>
      <c r="B89" s="158"/>
      <c r="C89" s="158"/>
      <c r="D89" s="158"/>
      <c r="E89" s="158"/>
      <c r="F89" s="158"/>
      <c r="G89" s="158"/>
    </row>
    <row r="90" spans="1:10" x14ac:dyDescent="0.25">
      <c r="A90" s="158"/>
      <c r="B90" s="158"/>
      <c r="C90" s="158"/>
      <c r="D90" s="158"/>
      <c r="E90" s="158"/>
      <c r="F90" s="158"/>
      <c r="G90" s="158"/>
    </row>
    <row r="91" spans="1:10" x14ac:dyDescent="0.25">
      <c r="A91" s="158"/>
      <c r="B91" s="158"/>
      <c r="C91" s="158"/>
      <c r="D91" s="158"/>
      <c r="E91" s="158"/>
      <c r="F91" s="158"/>
      <c r="G91" s="158"/>
    </row>
    <row r="92" spans="1:10" x14ac:dyDescent="0.25">
      <c r="A92" s="158"/>
      <c r="B92" s="158"/>
      <c r="C92" s="158"/>
      <c r="D92" s="158"/>
      <c r="E92" s="158"/>
      <c r="F92" s="158"/>
      <c r="G92" s="158"/>
    </row>
    <row r="93" spans="1:10" x14ac:dyDescent="0.25">
      <c r="A93" s="158"/>
      <c r="B93" s="158"/>
      <c r="C93" s="158"/>
      <c r="D93" s="158"/>
      <c r="E93" s="158"/>
      <c r="F93" s="158"/>
      <c r="G93" s="158"/>
    </row>
    <row r="94" spans="1:10" x14ac:dyDescent="0.25">
      <c r="A94" s="158"/>
      <c r="B94" s="158"/>
      <c r="C94" s="158"/>
      <c r="D94" s="158"/>
      <c r="E94" s="158"/>
      <c r="F94" s="158"/>
      <c r="G94" s="158"/>
    </row>
    <row r="95" spans="1:10" x14ac:dyDescent="0.25">
      <c r="A95" s="157" t="s">
        <v>253</v>
      </c>
      <c r="B95" s="157"/>
      <c r="C95" s="157"/>
      <c r="D95" s="157"/>
      <c r="E95" s="157"/>
      <c r="F95" s="157"/>
      <c r="G95" s="157"/>
      <c r="H95" s="157"/>
      <c r="I95" s="157"/>
      <c r="J95" s="157"/>
    </row>
    <row r="96" spans="1:10" ht="7.5" customHeight="1" x14ac:dyDescent="0.25"/>
    <row r="97" spans="1:10" x14ac:dyDescent="0.25">
      <c r="A97" s="159" t="s">
        <v>219</v>
      </c>
      <c r="B97" s="159"/>
      <c r="C97" s="159"/>
      <c r="D97" s="159"/>
      <c r="E97" s="159"/>
      <c r="F97" s="159"/>
      <c r="G97" s="159"/>
    </row>
    <row r="98" spans="1:10" x14ac:dyDescent="0.25">
      <c r="A98" s="157" t="s">
        <v>221</v>
      </c>
      <c r="B98" s="157"/>
      <c r="C98" s="157"/>
      <c r="D98" s="157"/>
      <c r="E98" s="157"/>
      <c r="F98" s="157"/>
      <c r="G98" s="157"/>
      <c r="H98" s="157"/>
      <c r="I98" s="157"/>
      <c r="J98" s="157"/>
    </row>
    <row r="99" spans="1:10" x14ac:dyDescent="0.25">
      <c r="A99" s="158"/>
      <c r="B99" s="158"/>
      <c r="C99" s="158"/>
      <c r="D99" s="158"/>
      <c r="E99" s="158"/>
    </row>
    <row r="100" spans="1:10" x14ac:dyDescent="0.25">
      <c r="A100" s="158"/>
      <c r="B100" s="158"/>
      <c r="C100" s="158"/>
      <c r="D100" s="158"/>
      <c r="E100" s="158"/>
    </row>
    <row r="101" spans="1:10" x14ac:dyDescent="0.25">
      <c r="A101" s="158"/>
      <c r="B101" s="158"/>
      <c r="C101" s="158"/>
      <c r="D101" s="158"/>
      <c r="E101" s="158"/>
    </row>
    <row r="102" spans="1:10" x14ac:dyDescent="0.25">
      <c r="A102" s="158"/>
      <c r="B102" s="158"/>
      <c r="C102" s="158"/>
      <c r="D102" s="158"/>
      <c r="E102" s="158"/>
    </row>
    <row r="103" spans="1:10" x14ac:dyDescent="0.25">
      <c r="A103" s="158"/>
      <c r="B103" s="158"/>
      <c r="C103" s="158"/>
      <c r="D103" s="158"/>
      <c r="E103" s="158"/>
    </row>
    <row r="104" spans="1:10" x14ac:dyDescent="0.25">
      <c r="A104" s="158"/>
      <c r="B104" s="158"/>
      <c r="C104" s="158"/>
      <c r="D104" s="158"/>
      <c r="E104" s="158"/>
    </row>
    <row r="105" spans="1:10" x14ac:dyDescent="0.25">
      <c r="A105" s="158"/>
      <c r="B105" s="158"/>
      <c r="C105" s="158"/>
      <c r="D105" s="158"/>
      <c r="E105" s="158"/>
    </row>
    <row r="106" spans="1:10" x14ac:dyDescent="0.25">
      <c r="A106" s="158"/>
      <c r="B106" s="158"/>
      <c r="C106" s="158"/>
      <c r="D106" s="158"/>
      <c r="E106" s="158"/>
    </row>
    <row r="107" spans="1:10" x14ac:dyDescent="0.25">
      <c r="A107" s="158"/>
      <c r="B107" s="158"/>
      <c r="C107" s="158"/>
      <c r="D107" s="158"/>
      <c r="E107" s="158"/>
    </row>
    <row r="108" spans="1:10" x14ac:dyDescent="0.25">
      <c r="A108" s="158"/>
      <c r="B108" s="158"/>
      <c r="C108" s="158"/>
      <c r="D108" s="158"/>
      <c r="E108" s="158"/>
    </row>
    <row r="109" spans="1:10" x14ac:dyDescent="0.25">
      <c r="A109" s="158"/>
      <c r="B109" s="158"/>
      <c r="C109" s="158"/>
      <c r="D109" s="158"/>
      <c r="E109" s="158"/>
    </row>
    <row r="110" spans="1:10" x14ac:dyDescent="0.25">
      <c r="A110" s="158"/>
      <c r="B110" s="158"/>
      <c r="C110" s="158"/>
      <c r="D110" s="158"/>
      <c r="E110" s="158"/>
    </row>
    <row r="111" spans="1:10" x14ac:dyDescent="0.25">
      <c r="A111" s="158"/>
      <c r="B111" s="158"/>
      <c r="C111" s="158"/>
      <c r="D111" s="158"/>
      <c r="E111" s="158"/>
    </row>
    <row r="112" spans="1:10" x14ac:dyDescent="0.25">
      <c r="A112" s="158"/>
      <c r="B112" s="158"/>
      <c r="C112" s="158"/>
      <c r="D112" s="158"/>
      <c r="E112" s="158"/>
    </row>
    <row r="113" spans="1:10" x14ac:dyDescent="0.25">
      <c r="A113" s="158"/>
      <c r="B113" s="158"/>
      <c r="C113" s="158"/>
      <c r="D113" s="158"/>
      <c r="E113" s="158"/>
    </row>
    <row r="114" spans="1:10" x14ac:dyDescent="0.25">
      <c r="A114" s="157" t="s">
        <v>254</v>
      </c>
      <c r="B114" s="157"/>
      <c r="C114" s="157"/>
      <c r="D114" s="157"/>
      <c r="E114" s="157"/>
      <c r="F114" s="157"/>
      <c r="G114" s="157"/>
      <c r="H114" s="157"/>
      <c r="I114" s="157"/>
      <c r="J114" s="157"/>
    </row>
    <row r="115" spans="1:10" x14ac:dyDescent="0.25">
      <c r="A115" s="157" t="s">
        <v>255</v>
      </c>
      <c r="B115" s="157"/>
      <c r="C115" s="157"/>
      <c r="D115" s="157"/>
      <c r="E115" s="157"/>
      <c r="F115" s="157"/>
      <c r="G115" s="157"/>
    </row>
    <row r="116" spans="1:10" x14ac:dyDescent="0.25">
      <c r="A116" s="158"/>
      <c r="B116" s="158"/>
      <c r="C116" s="158"/>
    </row>
    <row r="117" spans="1:10" x14ac:dyDescent="0.25">
      <c r="A117" s="158"/>
      <c r="B117" s="158"/>
      <c r="C117" s="158"/>
    </row>
    <row r="118" spans="1:10" x14ac:dyDescent="0.25">
      <c r="A118" s="158"/>
      <c r="B118" s="158"/>
      <c r="C118" s="158"/>
    </row>
    <row r="119" spans="1:10" x14ac:dyDescent="0.25">
      <c r="A119" s="158"/>
      <c r="B119" s="158"/>
      <c r="C119" s="158"/>
    </row>
    <row r="120" spans="1:10" x14ac:dyDescent="0.25">
      <c r="A120" s="158"/>
      <c r="B120" s="158"/>
      <c r="C120" s="158"/>
    </row>
    <row r="121" spans="1:10" x14ac:dyDescent="0.25">
      <c r="A121" s="158"/>
      <c r="B121" s="158"/>
      <c r="C121" s="158"/>
    </row>
    <row r="122" spans="1:10" x14ac:dyDescent="0.25">
      <c r="A122" s="158"/>
      <c r="B122" s="158"/>
      <c r="C122" s="158"/>
    </row>
    <row r="123" spans="1:10" x14ac:dyDescent="0.25">
      <c r="A123" s="158"/>
      <c r="B123" s="158"/>
      <c r="C123" s="158"/>
    </row>
    <row r="124" spans="1:10" x14ac:dyDescent="0.25">
      <c r="A124" s="158"/>
      <c r="B124" s="158"/>
      <c r="C124" s="158"/>
    </row>
    <row r="125" spans="1:10" x14ac:dyDescent="0.25">
      <c r="A125" s="158"/>
      <c r="B125" s="158"/>
      <c r="C125" s="158"/>
    </row>
    <row r="126" spans="1:10" x14ac:dyDescent="0.25">
      <c r="A126" s="158"/>
      <c r="B126" s="158"/>
      <c r="C126" s="158"/>
    </row>
    <row r="127" spans="1:10" x14ac:dyDescent="0.25">
      <c r="A127" s="158"/>
      <c r="B127" s="158"/>
      <c r="C127" s="158"/>
      <c r="D127" s="157" t="s">
        <v>271</v>
      </c>
      <c r="E127" s="157"/>
      <c r="F127" s="157"/>
      <c r="G127" s="157"/>
    </row>
    <row r="128" spans="1:10" x14ac:dyDescent="0.25">
      <c r="A128" s="158"/>
      <c r="B128" s="158"/>
      <c r="C128" s="158"/>
      <c r="D128" s="157" t="s">
        <v>223</v>
      </c>
      <c r="E128" s="157"/>
      <c r="F128" s="157"/>
      <c r="G128" s="157"/>
    </row>
    <row r="129" spans="1:10" x14ac:dyDescent="0.25">
      <c r="A129" s="158"/>
      <c r="B129" s="158"/>
      <c r="C129" s="158"/>
      <c r="E129" s="158"/>
    </row>
    <row r="130" spans="1:10" x14ac:dyDescent="0.25">
      <c r="A130" s="158"/>
      <c r="B130" s="158"/>
      <c r="C130" s="158"/>
      <c r="E130" s="158"/>
    </row>
    <row r="131" spans="1:10" x14ac:dyDescent="0.25">
      <c r="A131" s="158"/>
      <c r="B131" s="158"/>
      <c r="C131" s="158"/>
      <c r="E131" s="158"/>
    </row>
    <row r="132" spans="1:10" x14ac:dyDescent="0.25">
      <c r="A132" s="158"/>
      <c r="B132" s="158"/>
      <c r="C132" s="158"/>
      <c r="E132" s="158"/>
    </row>
    <row r="133" spans="1:10" x14ac:dyDescent="0.25">
      <c r="A133" s="158"/>
      <c r="B133" s="158"/>
      <c r="C133" s="158"/>
      <c r="E133" s="158"/>
    </row>
    <row r="134" spans="1:10" x14ac:dyDescent="0.25">
      <c r="A134" s="158"/>
      <c r="B134" s="158"/>
      <c r="C134" s="158"/>
      <c r="E134" s="158"/>
    </row>
    <row r="135" spans="1:10" x14ac:dyDescent="0.25">
      <c r="A135" s="158"/>
      <c r="B135" s="158"/>
      <c r="C135" s="158"/>
      <c r="E135" s="158"/>
    </row>
    <row r="136" spans="1:10" x14ac:dyDescent="0.25">
      <c r="A136" s="158"/>
      <c r="B136" s="158"/>
      <c r="C136" s="158"/>
      <c r="E136" s="158"/>
    </row>
    <row r="137" spans="1:10" x14ac:dyDescent="0.25">
      <c r="E137" s="158"/>
    </row>
    <row r="138" spans="1:10" x14ac:dyDescent="0.25">
      <c r="E138" s="158"/>
    </row>
    <row r="139" spans="1:10" x14ac:dyDescent="0.25">
      <c r="E139" s="158"/>
    </row>
    <row r="140" spans="1:10" x14ac:dyDescent="0.25"/>
    <row r="141" spans="1:10" x14ac:dyDescent="0.25">
      <c r="A141" s="157" t="s">
        <v>256</v>
      </c>
      <c r="B141" s="157"/>
      <c r="C141" s="157"/>
      <c r="D141" s="157"/>
      <c r="E141" s="157"/>
      <c r="F141" s="157"/>
      <c r="G141" s="157"/>
      <c r="H141" s="157"/>
      <c r="I141" s="157"/>
      <c r="J141" s="157"/>
    </row>
    <row r="142" spans="1:10" x14ac:dyDescent="0.25">
      <c r="A142" s="157" t="s">
        <v>234</v>
      </c>
      <c r="B142" s="157"/>
      <c r="C142" s="157"/>
      <c r="D142" s="157"/>
      <c r="E142" s="157"/>
      <c r="F142" s="157"/>
      <c r="G142" s="157"/>
      <c r="H142" s="157"/>
      <c r="I142" s="157"/>
      <c r="J142" s="157"/>
    </row>
    <row r="143" spans="1:10" x14ac:dyDescent="0.25">
      <c r="A143" s="158"/>
      <c r="B143" s="158"/>
      <c r="C143" s="158"/>
      <c r="D143" s="158"/>
      <c r="E143" s="158"/>
      <c r="F143" s="158"/>
    </row>
    <row r="144" spans="1:10" x14ac:dyDescent="0.25">
      <c r="A144" s="158"/>
      <c r="B144" s="158"/>
      <c r="C144" s="158"/>
      <c r="D144" s="158"/>
      <c r="E144" s="158"/>
      <c r="F144" s="158"/>
    </row>
    <row r="145" spans="1:6" x14ac:dyDescent="0.25">
      <c r="A145" s="158"/>
      <c r="B145" s="158"/>
      <c r="C145" s="158"/>
      <c r="D145" s="158"/>
      <c r="E145" s="158"/>
      <c r="F145" s="158"/>
    </row>
    <row r="146" spans="1:6" x14ac:dyDescent="0.25">
      <c r="A146" s="158"/>
      <c r="B146" s="158"/>
      <c r="C146" s="158"/>
      <c r="D146" s="158"/>
      <c r="E146" s="158"/>
      <c r="F146" s="158"/>
    </row>
    <row r="147" spans="1:6" x14ac:dyDescent="0.25">
      <c r="A147" s="158"/>
      <c r="B147" s="158"/>
      <c r="C147" s="158"/>
      <c r="D147" s="158"/>
      <c r="E147" s="158"/>
      <c r="F147" s="158"/>
    </row>
    <row r="148" spans="1:6" x14ac:dyDescent="0.25">
      <c r="A148" s="158"/>
      <c r="B148" s="158"/>
      <c r="C148" s="158"/>
      <c r="D148" s="158"/>
      <c r="E148" s="158"/>
      <c r="F148" s="158"/>
    </row>
    <row r="149" spans="1:6" x14ac:dyDescent="0.25">
      <c r="A149" s="158"/>
      <c r="B149" s="158"/>
      <c r="C149" s="158"/>
      <c r="D149" s="158"/>
      <c r="E149" s="158"/>
      <c r="F149" s="158"/>
    </row>
    <row r="150" spans="1:6" x14ac:dyDescent="0.25">
      <c r="A150" s="158"/>
      <c r="B150" s="158"/>
      <c r="C150" s="158"/>
      <c r="D150" s="158"/>
      <c r="E150" s="158"/>
      <c r="F150" s="158"/>
    </row>
    <row r="151" spans="1:6" x14ac:dyDescent="0.25">
      <c r="A151" s="158"/>
      <c r="B151" s="158"/>
      <c r="C151" s="158"/>
      <c r="D151" s="158"/>
      <c r="E151" s="158"/>
      <c r="F151" s="158"/>
    </row>
    <row r="152" spans="1:6" x14ac:dyDescent="0.25">
      <c r="A152" s="158"/>
      <c r="B152" s="158"/>
      <c r="C152" s="158"/>
      <c r="D152" s="158"/>
      <c r="E152" s="158"/>
      <c r="F152" s="158"/>
    </row>
    <row r="153" spans="1:6" x14ac:dyDescent="0.25">
      <c r="A153" s="158"/>
      <c r="B153" s="158"/>
      <c r="C153" s="158"/>
      <c r="D153" s="158"/>
      <c r="E153" s="158"/>
      <c r="F153" s="158"/>
    </row>
    <row r="154" spans="1:6" x14ac:dyDescent="0.25">
      <c r="A154" s="158"/>
      <c r="B154" s="158"/>
      <c r="C154" s="158"/>
      <c r="D154" s="158"/>
      <c r="E154" s="158"/>
      <c r="F154" s="158"/>
    </row>
    <row r="155" spans="1:6" x14ac:dyDescent="0.25">
      <c r="A155" s="125"/>
      <c r="B155" s="125"/>
      <c r="C155" s="125"/>
      <c r="D155" s="125"/>
      <c r="E155" s="125"/>
      <c r="F155" s="125"/>
    </row>
    <row r="156" spans="1:6" x14ac:dyDescent="0.25">
      <c r="A156" s="125"/>
      <c r="B156" s="125"/>
      <c r="C156" s="125"/>
      <c r="D156" s="125"/>
      <c r="E156" s="125"/>
      <c r="F156" s="125"/>
    </row>
    <row r="157" spans="1:6" x14ac:dyDescent="0.25">
      <c r="A157" s="125"/>
      <c r="B157" s="125"/>
      <c r="C157" s="125"/>
      <c r="D157" s="125"/>
      <c r="E157" s="125"/>
      <c r="F157" s="125"/>
    </row>
    <row r="158" spans="1:6" x14ac:dyDescent="0.25">
      <c r="A158" s="125"/>
      <c r="B158" s="125"/>
      <c r="C158" s="125"/>
      <c r="D158" s="125"/>
      <c r="E158" s="125"/>
      <c r="F158" s="125"/>
    </row>
    <row r="159" spans="1:6" x14ac:dyDescent="0.25">
      <c r="A159" s="125"/>
      <c r="B159" s="125"/>
      <c r="C159" s="125"/>
      <c r="D159" s="125"/>
      <c r="E159" s="125"/>
      <c r="F159" s="125"/>
    </row>
    <row r="160" spans="1:6" x14ac:dyDescent="0.25">
      <c r="A160" s="125"/>
      <c r="B160" s="125"/>
      <c r="C160" s="125"/>
      <c r="D160" s="125"/>
      <c r="E160" s="125"/>
      <c r="F160" s="125"/>
    </row>
    <row r="161" spans="1:10" x14ac:dyDescent="0.25">
      <c r="A161" s="125"/>
      <c r="B161" s="125"/>
      <c r="C161" s="125"/>
      <c r="D161" s="125"/>
      <c r="E161" s="125"/>
      <c r="F161" s="125"/>
    </row>
    <row r="162" spans="1:10" x14ac:dyDescent="0.25">
      <c r="A162" s="125"/>
      <c r="B162" s="125"/>
      <c r="C162" s="125"/>
      <c r="D162" s="125"/>
      <c r="E162" s="125"/>
      <c r="F162" s="125"/>
    </row>
    <row r="163" spans="1:10" x14ac:dyDescent="0.25">
      <c r="A163" s="125"/>
      <c r="B163" s="125"/>
      <c r="C163" s="125"/>
      <c r="D163" s="125"/>
      <c r="E163" s="125"/>
      <c r="F163" s="125"/>
    </row>
    <row r="164" spans="1:10" x14ac:dyDescent="0.25"/>
    <row r="165" spans="1:10" x14ac:dyDescent="0.25"/>
    <row r="166" spans="1:10" x14ac:dyDescent="0.25">
      <c r="A166" s="158"/>
    </row>
    <row r="167" spans="1:10" x14ac:dyDescent="0.25">
      <c r="A167" s="158"/>
    </row>
    <row r="168" spans="1:10" x14ac:dyDescent="0.25">
      <c r="A168" s="158"/>
    </row>
    <row r="169" spans="1:10" x14ac:dyDescent="0.25">
      <c r="A169" s="158"/>
    </row>
    <row r="170" spans="1:10" x14ac:dyDescent="0.25">
      <c r="A170" s="158"/>
    </row>
    <row r="171" spans="1:10" x14ac:dyDescent="0.25">
      <c r="A171" s="158"/>
    </row>
    <row r="172" spans="1:10" x14ac:dyDescent="0.25">
      <c r="A172" s="158"/>
    </row>
    <row r="173" spans="1:10" x14ac:dyDescent="0.25">
      <c r="A173" s="158"/>
    </row>
    <row r="174" spans="1:10" x14ac:dyDescent="0.25">
      <c r="A174" s="158"/>
    </row>
    <row r="175" spans="1:10" x14ac:dyDescent="0.25">
      <c r="A175" s="158"/>
      <c r="B175" s="157" t="s">
        <v>233</v>
      </c>
      <c r="C175" s="157"/>
      <c r="D175" s="157"/>
      <c r="E175" s="157"/>
      <c r="F175" s="157"/>
      <c r="G175" s="157"/>
      <c r="H175" s="157"/>
      <c r="I175" s="157"/>
      <c r="J175" s="157"/>
    </row>
    <row r="176" spans="1:10" x14ac:dyDescent="0.25">
      <c r="A176" s="158"/>
      <c r="B176" s="157" t="s">
        <v>267</v>
      </c>
      <c r="C176" s="157"/>
      <c r="D176" s="157"/>
      <c r="E176" s="157"/>
      <c r="F176" s="157"/>
      <c r="G176" s="157"/>
      <c r="H176" s="157"/>
      <c r="I176" s="157"/>
      <c r="J176" s="157"/>
    </row>
    <row r="177" spans="1:10" x14ac:dyDescent="0.25">
      <c r="A177" s="158"/>
      <c r="B177" s="126"/>
      <c r="C177" s="126"/>
      <c r="D177" s="126"/>
      <c r="E177" s="126"/>
      <c r="F177" s="126"/>
      <c r="G177" s="126"/>
      <c r="H177" s="126"/>
      <c r="I177" s="126"/>
      <c r="J177" s="126"/>
    </row>
    <row r="178" spans="1:10" x14ac:dyDescent="0.25">
      <c r="A178" s="158"/>
      <c r="B178" s="126"/>
      <c r="C178" s="126"/>
      <c r="D178" s="126"/>
      <c r="E178" s="126"/>
      <c r="F178" s="126"/>
      <c r="G178" s="126"/>
      <c r="H178" s="126"/>
      <c r="I178" s="126"/>
      <c r="J178" s="126"/>
    </row>
    <row r="179" spans="1:10" x14ac:dyDescent="0.25">
      <c r="B179" s="157"/>
      <c r="C179" s="157"/>
      <c r="D179" s="157"/>
      <c r="E179" s="157"/>
      <c r="F179" s="157"/>
      <c r="G179" s="157"/>
    </row>
    <row r="180" spans="1:10" x14ac:dyDescent="0.25">
      <c r="A180" s="158"/>
      <c r="B180" s="158"/>
      <c r="C180" s="158"/>
      <c r="D180" s="157" t="s">
        <v>257</v>
      </c>
      <c r="E180" s="157"/>
      <c r="F180" s="157"/>
      <c r="G180" s="157"/>
      <c r="H180" s="157"/>
      <c r="I180" s="157"/>
      <c r="J180" s="157"/>
    </row>
    <row r="181" spans="1:10" x14ac:dyDescent="0.25">
      <c r="A181" s="158"/>
      <c r="B181" s="158"/>
      <c r="C181" s="158"/>
      <c r="D181" s="157" t="s">
        <v>227</v>
      </c>
      <c r="E181" s="157"/>
      <c r="F181" s="157"/>
      <c r="G181" s="157"/>
      <c r="H181" s="157"/>
      <c r="I181" s="157"/>
      <c r="J181" s="157"/>
    </row>
    <row r="182" spans="1:10" x14ac:dyDescent="0.25">
      <c r="A182" s="158"/>
      <c r="B182" s="158"/>
      <c r="C182" s="158"/>
      <c r="D182" s="127" t="s">
        <v>224</v>
      </c>
      <c r="E182" s="162" t="s">
        <v>269</v>
      </c>
      <c r="F182" s="162"/>
      <c r="G182" s="162"/>
      <c r="H182" s="162" t="s">
        <v>228</v>
      </c>
      <c r="I182" s="162"/>
      <c r="J182" s="162"/>
    </row>
    <row r="183" spans="1:10" x14ac:dyDescent="0.25">
      <c r="A183" s="158"/>
      <c r="B183" s="158"/>
      <c r="C183" s="158"/>
      <c r="D183" s="128">
        <v>0</v>
      </c>
      <c r="E183" s="161" t="s">
        <v>108</v>
      </c>
      <c r="F183" s="161"/>
      <c r="G183" s="161"/>
      <c r="H183" s="161" t="s">
        <v>231</v>
      </c>
      <c r="I183" s="161"/>
      <c r="J183" s="161"/>
    </row>
    <row r="184" spans="1:10" x14ac:dyDescent="0.25">
      <c r="A184" s="158"/>
      <c r="B184" s="158"/>
      <c r="C184" s="158"/>
      <c r="D184" s="128">
        <v>1</v>
      </c>
      <c r="E184" s="161" t="s">
        <v>225</v>
      </c>
      <c r="F184" s="161"/>
      <c r="G184" s="161"/>
      <c r="H184" s="161" t="s">
        <v>229</v>
      </c>
      <c r="I184" s="161"/>
      <c r="J184" s="161"/>
    </row>
    <row r="185" spans="1:10" x14ac:dyDescent="0.25">
      <c r="A185" s="158"/>
      <c r="B185" s="158"/>
      <c r="C185" s="158"/>
      <c r="D185" s="128">
        <v>2</v>
      </c>
      <c r="E185" s="161" t="s">
        <v>270</v>
      </c>
      <c r="F185" s="161"/>
      <c r="G185" s="161"/>
      <c r="H185" s="161" t="s">
        <v>230</v>
      </c>
      <c r="I185" s="161"/>
      <c r="J185" s="161"/>
    </row>
    <row r="186" spans="1:10" x14ac:dyDescent="0.25">
      <c r="A186" s="158"/>
      <c r="B186" s="158"/>
      <c r="C186" s="158"/>
      <c r="D186" s="128">
        <v>3</v>
      </c>
      <c r="E186" s="161" t="s">
        <v>226</v>
      </c>
      <c r="F186" s="161"/>
      <c r="G186" s="161"/>
      <c r="H186" s="161" t="s">
        <v>112</v>
      </c>
      <c r="I186" s="161"/>
      <c r="J186" s="161"/>
    </row>
    <row r="187" spans="1:10" x14ac:dyDescent="0.25">
      <c r="A187" s="158"/>
      <c r="B187" s="158"/>
      <c r="C187" s="158"/>
      <c r="E187" s="160" t="s">
        <v>280</v>
      </c>
      <c r="F187" s="160"/>
      <c r="G187" s="160"/>
    </row>
    <row r="188" spans="1:10" x14ac:dyDescent="0.25">
      <c r="A188" s="158"/>
      <c r="B188" s="158"/>
      <c r="C188" s="158"/>
      <c r="E188" s="158" t="s">
        <v>281</v>
      </c>
      <c r="F188" s="158"/>
      <c r="G188" s="158"/>
    </row>
    <row r="189" spans="1:10" x14ac:dyDescent="0.25">
      <c r="A189" s="158"/>
      <c r="B189" s="158"/>
      <c r="C189" s="158"/>
    </row>
    <row r="190" spans="1:10" x14ac:dyDescent="0.25">
      <c r="A190" s="158"/>
      <c r="B190" s="158"/>
      <c r="C190" s="158"/>
    </row>
    <row r="191" spans="1:10" x14ac:dyDescent="0.25">
      <c r="A191" s="158"/>
      <c r="B191" s="158"/>
      <c r="C191" s="158"/>
    </row>
    <row r="192" spans="1:10" x14ac:dyDescent="0.25">
      <c r="A192" s="158"/>
      <c r="B192" s="158"/>
      <c r="C192" s="158"/>
    </row>
    <row r="193" spans="1:10" x14ac:dyDescent="0.25">
      <c r="A193" s="158"/>
      <c r="B193" s="158"/>
      <c r="C193" s="158"/>
    </row>
    <row r="194" spans="1:10" x14ac:dyDescent="0.25">
      <c r="A194" s="158"/>
      <c r="B194" s="138"/>
      <c r="C194" s="138"/>
    </row>
    <row r="195" spans="1:10" x14ac:dyDescent="0.25">
      <c r="A195" s="158"/>
      <c r="B195" s="157" t="s">
        <v>285</v>
      </c>
      <c r="C195" s="157"/>
      <c r="D195" s="157"/>
      <c r="E195" s="157"/>
      <c r="F195" s="157"/>
      <c r="G195" s="157"/>
      <c r="H195" s="157"/>
      <c r="I195" s="157"/>
      <c r="J195" s="157"/>
    </row>
    <row r="196" spans="1:10" x14ac:dyDescent="0.25">
      <c r="A196" s="158"/>
      <c r="B196" s="157" t="s">
        <v>286</v>
      </c>
      <c r="C196" s="157"/>
      <c r="D196" s="157"/>
      <c r="E196" s="157"/>
      <c r="F196" s="157"/>
      <c r="G196" s="157"/>
      <c r="H196" s="157"/>
      <c r="I196" s="157"/>
      <c r="J196" s="157"/>
    </row>
    <row r="197" spans="1:10" x14ac:dyDescent="0.25">
      <c r="A197" s="158"/>
      <c r="B197" s="157" t="s">
        <v>287</v>
      </c>
      <c r="C197" s="157"/>
      <c r="D197" s="157"/>
      <c r="E197" s="157"/>
      <c r="F197" s="157"/>
      <c r="G197" s="157"/>
      <c r="H197" s="157"/>
      <c r="I197" s="157"/>
      <c r="J197" s="157"/>
    </row>
    <row r="198" spans="1:10" x14ac:dyDescent="0.25">
      <c r="A198" s="158"/>
      <c r="B198" s="138"/>
      <c r="C198" s="138"/>
    </row>
    <row r="199" spans="1:10" x14ac:dyDescent="0.25">
      <c r="A199" s="158"/>
      <c r="B199" s="138"/>
      <c r="C199" s="138"/>
    </row>
    <row r="200" spans="1:10" x14ac:dyDescent="0.25">
      <c r="A200" s="158"/>
      <c r="B200" s="138"/>
      <c r="C200" s="138"/>
    </row>
    <row r="201" spans="1:10" x14ac:dyDescent="0.25">
      <c r="A201" s="158"/>
      <c r="B201" s="138"/>
      <c r="C201" s="138"/>
    </row>
    <row r="202" spans="1:10" x14ac:dyDescent="0.25">
      <c r="A202" s="158"/>
      <c r="B202" s="138"/>
      <c r="C202" s="138"/>
    </row>
    <row r="203" spans="1:10" x14ac:dyDescent="0.25">
      <c r="A203" s="158"/>
      <c r="B203" s="138"/>
      <c r="C203" s="138"/>
    </row>
    <row r="204" spans="1:10" x14ac:dyDescent="0.25">
      <c r="A204" s="158"/>
      <c r="B204" s="138"/>
      <c r="C204" s="138"/>
    </row>
    <row r="205" spans="1:10" x14ac:dyDescent="0.25">
      <c r="A205" s="158"/>
      <c r="B205" s="138"/>
      <c r="C205" s="138"/>
    </row>
    <row r="206" spans="1:10" x14ac:dyDescent="0.25">
      <c r="A206" s="158"/>
      <c r="B206" s="138"/>
      <c r="C206" s="138"/>
    </row>
    <row r="207" spans="1:10" x14ac:dyDescent="0.25">
      <c r="A207" s="158"/>
      <c r="B207" s="138"/>
      <c r="C207" s="138"/>
    </row>
    <row r="208" spans="1:10" x14ac:dyDescent="0.25">
      <c r="A208" s="158"/>
      <c r="B208" s="138"/>
      <c r="C208" s="138"/>
    </row>
    <row r="209" spans="1:10" x14ac:dyDescent="0.25">
      <c r="A209" s="158"/>
      <c r="B209" s="138"/>
      <c r="C209" s="138"/>
    </row>
    <row r="210" spans="1:10" x14ac:dyDescent="0.25">
      <c r="A210" s="158"/>
      <c r="B210" s="138"/>
      <c r="C210" s="138"/>
    </row>
    <row r="211" spans="1:10" ht="6.75" customHeight="1" x14ac:dyDescent="0.25">
      <c r="A211" s="158"/>
      <c r="B211" s="138"/>
      <c r="C211" s="138"/>
    </row>
    <row r="212" spans="1:10" x14ac:dyDescent="0.25">
      <c r="A212" s="157" t="s">
        <v>232</v>
      </c>
      <c r="B212" s="157"/>
      <c r="C212" s="157"/>
      <c r="D212" s="157"/>
      <c r="E212" s="157"/>
      <c r="F212" s="157"/>
      <c r="G212" s="157"/>
      <c r="H212" s="157"/>
      <c r="I212" s="157"/>
      <c r="J212" s="157"/>
    </row>
    <row r="213" spans="1:10" x14ac:dyDescent="0.25">
      <c r="A213" s="157" t="s">
        <v>258</v>
      </c>
      <c r="B213" s="157"/>
      <c r="C213" s="157"/>
      <c r="D213" s="157"/>
      <c r="E213" s="157"/>
      <c r="F213" s="157"/>
      <c r="G213" s="157"/>
      <c r="H213" s="157"/>
      <c r="I213" s="157"/>
      <c r="J213" s="157"/>
    </row>
    <row r="214" spans="1:10" x14ac:dyDescent="0.25">
      <c r="A214" s="158"/>
      <c r="B214" s="158"/>
      <c r="C214" s="158"/>
      <c r="D214" s="158"/>
      <c r="E214" s="158"/>
      <c r="F214" s="158"/>
      <c r="G214" s="158"/>
      <c r="H214" s="158"/>
      <c r="I214" s="158"/>
      <c r="J214" s="158"/>
    </row>
    <row r="215" spans="1:10" x14ac:dyDescent="0.25">
      <c r="A215" s="158"/>
      <c r="B215" s="158"/>
      <c r="C215" s="158"/>
      <c r="D215" s="158"/>
      <c r="E215" s="158"/>
      <c r="F215" s="158"/>
      <c r="G215" s="158"/>
      <c r="H215" s="158"/>
      <c r="I215" s="158"/>
      <c r="J215" s="158"/>
    </row>
    <row r="216" spans="1:10" x14ac:dyDescent="0.25">
      <c r="A216" s="158"/>
      <c r="B216" s="158"/>
      <c r="C216" s="158"/>
      <c r="D216" s="158"/>
      <c r="E216" s="158"/>
      <c r="F216" s="158"/>
      <c r="G216" s="158"/>
      <c r="H216" s="158"/>
      <c r="I216" s="158"/>
      <c r="J216" s="158"/>
    </row>
    <row r="217" spans="1:10" x14ac:dyDescent="0.25">
      <c r="A217" s="158"/>
      <c r="B217" s="158"/>
      <c r="C217" s="158"/>
      <c r="D217" s="158"/>
      <c r="E217" s="158"/>
      <c r="F217" s="158"/>
      <c r="G217" s="158"/>
      <c r="H217" s="158"/>
      <c r="I217" s="158"/>
      <c r="J217" s="158"/>
    </row>
    <row r="218" spans="1:10" x14ac:dyDescent="0.25">
      <c r="A218" s="158"/>
      <c r="B218" s="158"/>
      <c r="C218" s="158"/>
      <c r="D218" s="158"/>
      <c r="E218" s="158"/>
      <c r="F218" s="158"/>
      <c r="G218" s="158"/>
      <c r="H218" s="158"/>
      <c r="I218" s="158"/>
      <c r="J218" s="158"/>
    </row>
    <row r="219" spans="1:10" x14ac:dyDescent="0.25">
      <c r="A219" s="158"/>
      <c r="B219" s="158"/>
      <c r="C219" s="158"/>
      <c r="D219" s="158"/>
      <c r="E219" s="158"/>
      <c r="F219" s="158"/>
      <c r="G219" s="158"/>
      <c r="H219" s="158"/>
      <c r="I219" s="158"/>
      <c r="J219" s="158"/>
    </row>
    <row r="220" spans="1:10" x14ac:dyDescent="0.25">
      <c r="A220" s="158"/>
      <c r="B220" s="158"/>
      <c r="C220" s="158"/>
      <c r="D220" s="158"/>
      <c r="E220" s="158"/>
      <c r="F220" s="158"/>
      <c r="G220" s="158"/>
      <c r="H220" s="158"/>
      <c r="I220" s="158"/>
      <c r="J220" s="158"/>
    </row>
    <row r="221" spans="1:10" x14ac:dyDescent="0.25">
      <c r="A221" s="158"/>
      <c r="B221" s="158"/>
      <c r="C221" s="158"/>
      <c r="D221" s="158"/>
      <c r="E221" s="158"/>
      <c r="F221" s="158"/>
      <c r="G221" s="158"/>
      <c r="H221" s="158"/>
      <c r="I221" s="158"/>
      <c r="J221" s="158"/>
    </row>
    <row r="222" spans="1:10" x14ac:dyDescent="0.25">
      <c r="A222" s="158"/>
      <c r="B222" s="158"/>
      <c r="C222" s="158"/>
      <c r="D222" s="158"/>
      <c r="E222" s="158"/>
      <c r="F222" s="158"/>
      <c r="G222" s="158"/>
      <c r="H222" s="158"/>
      <c r="I222" s="158"/>
      <c r="J222" s="158"/>
    </row>
    <row r="223" spans="1:10" x14ac:dyDescent="0.25">
      <c r="A223" s="158"/>
      <c r="B223" s="158"/>
      <c r="C223" s="158"/>
      <c r="D223" s="158"/>
      <c r="E223" s="158"/>
      <c r="F223" s="158"/>
      <c r="G223" s="158"/>
      <c r="H223" s="158"/>
      <c r="I223" s="158"/>
      <c r="J223" s="158"/>
    </row>
    <row r="224" spans="1:10" x14ac:dyDescent="0.25">
      <c r="A224" s="158"/>
      <c r="B224" s="158"/>
      <c r="C224" s="158"/>
      <c r="D224" s="158"/>
      <c r="E224" s="158"/>
      <c r="F224" s="158"/>
      <c r="G224" s="158"/>
      <c r="H224" s="158"/>
      <c r="I224" s="158"/>
      <c r="J224" s="158"/>
    </row>
    <row r="225" spans="1:10" x14ac:dyDescent="0.25">
      <c r="A225" s="158"/>
      <c r="B225" s="158"/>
      <c r="C225" s="158"/>
      <c r="D225" s="158"/>
      <c r="E225" s="158"/>
      <c r="F225" s="158"/>
      <c r="G225" s="158"/>
      <c r="H225" s="158"/>
      <c r="I225" s="158"/>
      <c r="J225" s="158"/>
    </row>
    <row r="226" spans="1:10" x14ac:dyDescent="0.25">
      <c r="A226" s="158"/>
      <c r="B226" s="158"/>
      <c r="C226" s="158"/>
      <c r="D226" s="158"/>
      <c r="E226" s="158"/>
      <c r="F226" s="158"/>
      <c r="G226" s="158"/>
      <c r="H226" s="158"/>
      <c r="I226" s="158"/>
      <c r="J226" s="158"/>
    </row>
    <row r="227" spans="1:10" x14ac:dyDescent="0.25">
      <c r="A227" s="141"/>
      <c r="B227" s="141"/>
      <c r="C227" s="141"/>
      <c r="D227" s="141"/>
      <c r="E227" s="141"/>
      <c r="F227" s="141"/>
      <c r="G227" s="141"/>
      <c r="H227" s="141"/>
      <c r="I227" s="141"/>
      <c r="J227" s="141"/>
    </row>
    <row r="228" spans="1:10" x14ac:dyDescent="0.25">
      <c r="A228" s="141"/>
      <c r="B228" s="141"/>
      <c r="C228" s="141"/>
      <c r="D228" s="141"/>
      <c r="E228" s="141"/>
      <c r="F228" s="141"/>
      <c r="G228" s="141"/>
      <c r="H228" s="141"/>
      <c r="I228" s="141"/>
      <c r="J228" s="141"/>
    </row>
    <row r="229" spans="1:10" x14ac:dyDescent="0.25">
      <c r="A229" s="141"/>
      <c r="B229" s="141"/>
      <c r="C229" s="141"/>
      <c r="D229" s="141"/>
      <c r="E229" s="141"/>
      <c r="F229" s="141"/>
      <c r="G229" s="141"/>
      <c r="H229" s="141"/>
      <c r="I229" s="141"/>
      <c r="J229" s="141"/>
    </row>
    <row r="230" spans="1:10" x14ac:dyDescent="0.25">
      <c r="A230" s="141"/>
      <c r="B230" s="141"/>
      <c r="C230" s="141"/>
      <c r="D230" s="141"/>
      <c r="E230" s="141"/>
      <c r="F230" s="141"/>
      <c r="G230" s="141"/>
      <c r="H230" s="141"/>
      <c r="I230" s="141"/>
      <c r="J230" s="141"/>
    </row>
    <row r="231" spans="1:10" x14ac:dyDescent="0.25">
      <c r="A231" s="141"/>
      <c r="B231" s="141"/>
      <c r="C231" s="141"/>
      <c r="D231" s="141"/>
      <c r="E231" s="141"/>
      <c r="F231" s="141"/>
      <c r="G231" s="141"/>
      <c r="H231" s="141"/>
      <c r="I231" s="141"/>
      <c r="J231" s="141"/>
    </row>
    <row r="232" spans="1:10" x14ac:dyDescent="0.25">
      <c r="A232" s="141"/>
      <c r="B232" s="141"/>
      <c r="C232" s="141"/>
      <c r="D232" s="141"/>
      <c r="E232" s="141"/>
      <c r="F232" s="141"/>
      <c r="G232" s="141"/>
      <c r="H232" s="141"/>
      <c r="I232" s="141"/>
      <c r="J232" s="141"/>
    </row>
    <row r="233" spans="1:10" x14ac:dyDescent="0.25">
      <c r="A233" s="141"/>
      <c r="B233" s="141"/>
      <c r="C233" s="141"/>
      <c r="D233" s="141"/>
      <c r="E233" s="141"/>
      <c r="F233" s="141"/>
      <c r="G233" s="141"/>
      <c r="H233" s="141"/>
      <c r="I233" s="141"/>
      <c r="J233" s="141"/>
    </row>
    <row r="234" spans="1:10" x14ac:dyDescent="0.25">
      <c r="A234" s="141"/>
      <c r="B234" s="141"/>
      <c r="C234" s="141"/>
      <c r="D234" s="141"/>
      <c r="E234" s="141"/>
      <c r="F234" s="141"/>
      <c r="G234" s="141"/>
      <c r="H234" s="141"/>
      <c r="I234" s="141"/>
      <c r="J234" s="141"/>
    </row>
    <row r="235" spans="1:10" x14ac:dyDescent="0.25">
      <c r="A235" s="141"/>
      <c r="B235" s="141"/>
      <c r="C235" s="141"/>
      <c r="D235" s="141"/>
      <c r="E235" s="141"/>
      <c r="F235" s="141"/>
      <c r="G235" s="141"/>
      <c r="H235" s="141"/>
      <c r="I235" s="141"/>
      <c r="J235" s="141"/>
    </row>
    <row r="236" spans="1:10" x14ac:dyDescent="0.25">
      <c r="A236" s="141"/>
      <c r="B236" s="141"/>
      <c r="C236" s="141"/>
      <c r="D236" s="141"/>
      <c r="E236" s="141"/>
      <c r="F236" s="141"/>
      <c r="G236" s="141"/>
      <c r="H236" s="141"/>
      <c r="I236" s="141"/>
      <c r="J236" s="141"/>
    </row>
    <row r="237" spans="1:10" x14ac:dyDescent="0.25">
      <c r="A237" s="141"/>
      <c r="B237" s="141"/>
      <c r="C237" s="141"/>
      <c r="D237" s="141"/>
      <c r="E237" s="141"/>
      <c r="F237" s="141"/>
      <c r="G237" s="141"/>
      <c r="H237" s="141"/>
      <c r="I237" s="141"/>
      <c r="J237" s="141"/>
    </row>
    <row r="238" spans="1:10" x14ac:dyDescent="0.25">
      <c r="A238" s="141"/>
      <c r="B238" s="141"/>
      <c r="C238" s="141"/>
      <c r="D238" s="141"/>
      <c r="E238" s="141"/>
      <c r="F238" s="141"/>
      <c r="G238" s="141"/>
      <c r="H238" s="141"/>
      <c r="I238" s="141"/>
      <c r="J238" s="141"/>
    </row>
    <row r="239" spans="1:10" x14ac:dyDescent="0.25">
      <c r="A239" s="141"/>
      <c r="B239" s="141"/>
      <c r="C239" s="141"/>
      <c r="D239" s="141"/>
      <c r="E239" s="141"/>
      <c r="F239" s="141"/>
      <c r="G239" s="141"/>
      <c r="H239" s="141"/>
      <c r="I239" s="141"/>
      <c r="J239" s="141"/>
    </row>
    <row r="240" spans="1:10" x14ac:dyDescent="0.25">
      <c r="A240" s="141"/>
      <c r="B240" s="141"/>
      <c r="C240" s="141"/>
      <c r="D240" s="141"/>
      <c r="E240" s="141"/>
      <c r="F240" s="141"/>
      <c r="G240" s="141"/>
      <c r="H240" s="141"/>
      <c r="I240" s="141"/>
      <c r="J240" s="141"/>
    </row>
    <row r="241" spans="1:10" x14ac:dyDescent="0.25">
      <c r="A241" s="141"/>
      <c r="B241" s="141"/>
      <c r="C241" s="141"/>
      <c r="D241" s="141"/>
      <c r="E241" s="141"/>
      <c r="F241" s="141"/>
      <c r="G241" s="141"/>
      <c r="H241" s="141"/>
      <c r="I241" s="141"/>
      <c r="J241" s="141"/>
    </row>
    <row r="242" spans="1:10" x14ac:dyDescent="0.25">
      <c r="A242" s="141"/>
      <c r="B242" s="141"/>
      <c r="C242" s="141"/>
      <c r="D242" s="141"/>
      <c r="E242" s="141"/>
      <c r="F242" s="141"/>
      <c r="G242" s="141"/>
      <c r="H242" s="141"/>
      <c r="I242" s="141"/>
      <c r="J242" s="141"/>
    </row>
    <row r="243" spans="1:10" x14ac:dyDescent="0.25">
      <c r="A243" s="141"/>
      <c r="B243" s="141"/>
      <c r="C243" s="141"/>
      <c r="D243" s="141"/>
      <c r="E243" s="141"/>
      <c r="F243" s="141"/>
      <c r="G243" s="141"/>
      <c r="H243" s="141"/>
      <c r="I243" s="141"/>
      <c r="J243" s="141"/>
    </row>
    <row r="244" spans="1:10" x14ac:dyDescent="0.25">
      <c r="A244" s="141"/>
      <c r="B244" s="141"/>
      <c r="C244" s="141"/>
      <c r="D244" s="141"/>
      <c r="E244" s="141"/>
      <c r="F244" s="141"/>
      <c r="G244" s="141"/>
      <c r="H244" s="141"/>
      <c r="I244" s="141"/>
      <c r="J244" s="141"/>
    </row>
    <row r="245" spans="1:10" x14ac:dyDescent="0.25">
      <c r="A245" s="141"/>
      <c r="B245" s="141"/>
      <c r="C245" s="141"/>
      <c r="D245" s="141"/>
      <c r="E245" s="141"/>
      <c r="F245" s="141"/>
      <c r="G245" s="141"/>
      <c r="H245" s="141"/>
      <c r="I245" s="141"/>
      <c r="J245" s="141"/>
    </row>
    <row r="246" spans="1:10" x14ac:dyDescent="0.25">
      <c r="A246" s="141"/>
      <c r="B246" s="141"/>
      <c r="C246" s="141"/>
      <c r="D246" s="141"/>
      <c r="E246" s="141"/>
      <c r="F246" s="141"/>
      <c r="G246" s="141"/>
      <c r="H246" s="141"/>
      <c r="I246" s="141"/>
      <c r="J246" s="141"/>
    </row>
    <row r="247" spans="1:10" x14ac:dyDescent="0.25">
      <c r="A247" s="159" t="s">
        <v>202</v>
      </c>
      <c r="B247" s="159"/>
      <c r="C247" s="159"/>
      <c r="D247" s="159"/>
      <c r="E247" s="159"/>
      <c r="F247" s="159"/>
      <c r="G247" s="159"/>
      <c r="H247" s="159"/>
      <c r="I247" s="159"/>
      <c r="J247" s="159"/>
    </row>
    <row r="248" spans="1:10" x14ac:dyDescent="0.25">
      <c r="A248" s="157" t="s">
        <v>277</v>
      </c>
      <c r="B248" s="157"/>
      <c r="C248" s="157"/>
      <c r="D248" s="157"/>
      <c r="E248" s="157"/>
      <c r="F248" s="157"/>
      <c r="G248" s="157"/>
      <c r="H248" s="157"/>
      <c r="I248" s="157"/>
      <c r="J248" s="157"/>
    </row>
    <row r="249" spans="1:10" x14ac:dyDescent="0.25">
      <c r="A249" s="157" t="s">
        <v>278</v>
      </c>
      <c r="B249" s="157"/>
      <c r="C249" s="157"/>
      <c r="D249" s="157"/>
      <c r="E249" s="157"/>
      <c r="F249" s="157"/>
      <c r="G249" s="157"/>
      <c r="H249" s="157"/>
      <c r="I249" s="157"/>
      <c r="J249" s="157"/>
    </row>
    <row r="250" spans="1:10" x14ac:dyDescent="0.25">
      <c r="A250" s="157" t="s">
        <v>259</v>
      </c>
      <c r="B250" s="157"/>
      <c r="C250" s="157"/>
      <c r="D250" s="157"/>
      <c r="E250" s="157"/>
      <c r="F250" s="157"/>
      <c r="G250" s="157"/>
      <c r="H250" s="157"/>
      <c r="I250" s="157"/>
      <c r="J250" s="157"/>
    </row>
    <row r="251" spans="1:10" x14ac:dyDescent="0.25">
      <c r="A251" s="158"/>
      <c r="B251" s="158"/>
      <c r="C251" s="158"/>
      <c r="D251" s="158"/>
      <c r="E251" s="158"/>
    </row>
    <row r="252" spans="1:10" x14ac:dyDescent="0.25">
      <c r="A252" s="158"/>
      <c r="B252" s="158"/>
      <c r="C252" s="158"/>
      <c r="D252" s="158"/>
      <c r="E252" s="158"/>
      <c r="F252" s="157" t="s">
        <v>260</v>
      </c>
      <c r="G252" s="157"/>
      <c r="H252" s="157"/>
      <c r="I252" s="157"/>
      <c r="J252" s="157"/>
    </row>
    <row r="253" spans="1:10" x14ac:dyDescent="0.25">
      <c r="A253" s="158"/>
      <c r="B253" s="158"/>
      <c r="C253" s="158"/>
      <c r="D253" s="158"/>
      <c r="E253" s="158"/>
      <c r="F253" s="157" t="s">
        <v>261</v>
      </c>
      <c r="G253" s="157"/>
      <c r="H253" s="157"/>
      <c r="I253" s="157"/>
      <c r="J253" s="157"/>
    </row>
    <row r="254" spans="1:10" x14ac:dyDescent="0.25">
      <c r="A254" s="158"/>
      <c r="B254" s="158"/>
      <c r="C254" s="158"/>
      <c r="D254" s="158"/>
      <c r="E254" s="158"/>
      <c r="F254" s="157" t="s">
        <v>262</v>
      </c>
      <c r="G254" s="157"/>
      <c r="H254" s="157"/>
      <c r="I254" s="157"/>
      <c r="J254" s="157"/>
    </row>
    <row r="255" spans="1:10" x14ac:dyDescent="0.25">
      <c r="A255" s="158"/>
      <c r="B255" s="158"/>
      <c r="C255" s="158"/>
      <c r="D255" s="158"/>
      <c r="E255" s="158"/>
      <c r="H255" s="158"/>
      <c r="I255" s="158"/>
    </row>
    <row r="256" spans="1:10" x14ac:dyDescent="0.25">
      <c r="A256" s="158"/>
      <c r="B256" s="158"/>
      <c r="C256" s="158"/>
      <c r="D256" s="158"/>
      <c r="E256" s="158"/>
      <c r="H256" s="158"/>
      <c r="I256" s="158"/>
    </row>
    <row r="257" spans="1:10" x14ac:dyDescent="0.25">
      <c r="A257" s="158"/>
      <c r="B257" s="158"/>
      <c r="C257" s="158"/>
      <c r="D257" s="158"/>
      <c r="E257" s="158"/>
      <c r="H257" s="158"/>
      <c r="I257" s="158"/>
    </row>
    <row r="258" spans="1:10" x14ac:dyDescent="0.25">
      <c r="A258" s="158"/>
      <c r="B258" s="158"/>
      <c r="C258" s="158"/>
      <c r="D258" s="158"/>
      <c r="E258" s="158"/>
      <c r="H258" s="158"/>
      <c r="I258" s="158"/>
    </row>
    <row r="259" spans="1:10" x14ac:dyDescent="0.25">
      <c r="A259" s="158"/>
      <c r="B259" s="158"/>
      <c r="C259" s="158"/>
      <c r="D259" s="158"/>
      <c r="E259" s="158"/>
      <c r="H259" s="158"/>
      <c r="I259" s="158"/>
    </row>
    <row r="260" spans="1:10" x14ac:dyDescent="0.25">
      <c r="A260" s="158"/>
      <c r="B260" s="158"/>
      <c r="C260" s="158"/>
      <c r="D260" s="158"/>
      <c r="E260" s="158"/>
      <c r="H260" s="158"/>
      <c r="I260" s="158"/>
    </row>
    <row r="261" spans="1:10" x14ac:dyDescent="0.25">
      <c r="A261" s="158"/>
      <c r="B261" s="158"/>
      <c r="C261" s="158"/>
      <c r="D261" s="158"/>
      <c r="E261" s="158"/>
    </row>
    <row r="262" spans="1:10" x14ac:dyDescent="0.25">
      <c r="A262" s="158"/>
      <c r="B262" s="158"/>
      <c r="C262" s="158"/>
      <c r="D262" s="158"/>
      <c r="E262" s="158"/>
    </row>
    <row r="263" spans="1:10" x14ac:dyDescent="0.25">
      <c r="A263" s="158"/>
      <c r="B263" s="158"/>
      <c r="C263" s="158"/>
      <c r="D263" s="158"/>
      <c r="E263" s="158"/>
    </row>
    <row r="264" spans="1:10" x14ac:dyDescent="0.25">
      <c r="A264" s="157" t="s">
        <v>272</v>
      </c>
      <c r="B264" s="157"/>
      <c r="C264" s="157"/>
      <c r="D264" s="157"/>
      <c r="E264" s="157"/>
      <c r="F264" s="157"/>
      <c r="G264" s="157"/>
      <c r="H264" s="157"/>
      <c r="I264" s="157"/>
      <c r="J264" s="157"/>
    </row>
    <row r="265" spans="1:10" x14ac:dyDescent="0.25">
      <c r="A265" s="157" t="s">
        <v>263</v>
      </c>
      <c r="B265" s="157"/>
      <c r="C265" s="157"/>
      <c r="D265" s="157"/>
      <c r="E265" s="157"/>
      <c r="F265" s="157"/>
      <c r="G265" s="157"/>
      <c r="H265" s="157"/>
      <c r="I265" s="157"/>
      <c r="J265" s="157"/>
    </row>
    <row r="266" spans="1:10" x14ac:dyDescent="0.25">
      <c r="A266" s="157" t="s">
        <v>283</v>
      </c>
      <c r="B266" s="157"/>
      <c r="C266" s="157"/>
      <c r="D266" s="157"/>
      <c r="E266" s="157"/>
      <c r="F266" s="157"/>
      <c r="G266" s="157"/>
      <c r="H266" s="157"/>
      <c r="I266" s="157"/>
      <c r="J266" s="157"/>
    </row>
    <row r="267" spans="1:10" x14ac:dyDescent="0.25">
      <c r="A267" s="157" t="s">
        <v>284</v>
      </c>
      <c r="B267" s="157"/>
      <c r="C267" s="157"/>
      <c r="D267" s="157"/>
      <c r="E267" s="157"/>
      <c r="F267" s="157"/>
      <c r="G267" s="157"/>
      <c r="H267" s="157"/>
      <c r="I267" s="157"/>
      <c r="J267" s="157"/>
    </row>
    <row r="268" spans="1:10" x14ac:dyDescent="0.25"/>
    <row r="269" spans="1:10" x14ac:dyDescent="0.25"/>
    <row r="270" spans="1:10" x14ac:dyDescent="0.25"/>
    <row r="271" spans="1:10" x14ac:dyDescent="0.25"/>
    <row r="272" spans="1:10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</sheetData>
  <sheetProtection password="DDD9" sheet="1" objects="1" scenarios="1" selectLockedCells="1"/>
  <mergeCells count="115">
    <mergeCell ref="A75:J75"/>
    <mergeCell ref="B179:G179"/>
    <mergeCell ref="A180:C193"/>
    <mergeCell ref="B176:J176"/>
    <mergeCell ref="A166:A178"/>
    <mergeCell ref="A142:J142"/>
    <mergeCell ref="H185:J185"/>
    <mergeCell ref="H186:J186"/>
    <mergeCell ref="D27:J27"/>
    <mergeCell ref="A30:J30"/>
    <mergeCell ref="A31:J31"/>
    <mergeCell ref="A43:J43"/>
    <mergeCell ref="E38:J38"/>
    <mergeCell ref="E39:J39"/>
    <mergeCell ref="E40:J40"/>
    <mergeCell ref="E41:J41"/>
    <mergeCell ref="A45:J45"/>
    <mergeCell ref="E42:G42"/>
    <mergeCell ref="A28:G28"/>
    <mergeCell ref="A29:G29"/>
    <mergeCell ref="E64:G64"/>
    <mergeCell ref="E65:G65"/>
    <mergeCell ref="E66:G66"/>
    <mergeCell ref="E67:G67"/>
    <mergeCell ref="A46:J46"/>
    <mergeCell ref="A47:J47"/>
    <mergeCell ref="A50:D73"/>
    <mergeCell ref="E62:G62"/>
    <mergeCell ref="E63:G63"/>
    <mergeCell ref="E51:G51"/>
    <mergeCell ref="E52:G52"/>
    <mergeCell ref="E68:G68"/>
    <mergeCell ref="E70:G70"/>
    <mergeCell ref="E71:G71"/>
    <mergeCell ref="A1:J1"/>
    <mergeCell ref="A3:J3"/>
    <mergeCell ref="A5:J5"/>
    <mergeCell ref="A6:J6"/>
    <mergeCell ref="A7:J7"/>
    <mergeCell ref="A44:J44"/>
    <mergeCell ref="A9:G9"/>
    <mergeCell ref="A8:E8"/>
    <mergeCell ref="F8:G8"/>
    <mergeCell ref="A2:G2"/>
    <mergeCell ref="A4:G4"/>
    <mergeCell ref="A21:J21"/>
    <mergeCell ref="A22:J22"/>
    <mergeCell ref="A23:J23"/>
    <mergeCell ref="A24:J24"/>
    <mergeCell ref="A18:G18"/>
    <mergeCell ref="A19:G19"/>
    <mergeCell ref="A20:G20"/>
    <mergeCell ref="A17:J17"/>
    <mergeCell ref="A12:J12"/>
    <mergeCell ref="A15:J15"/>
    <mergeCell ref="A16:J16"/>
    <mergeCell ref="A25:J25"/>
    <mergeCell ref="A26:J26"/>
    <mergeCell ref="A13:G13"/>
    <mergeCell ref="A14:G14"/>
    <mergeCell ref="H8:J8"/>
    <mergeCell ref="A10:J10"/>
    <mergeCell ref="A11:J11"/>
    <mergeCell ref="A212:J212"/>
    <mergeCell ref="B175:J175"/>
    <mergeCell ref="A141:J141"/>
    <mergeCell ref="A114:J114"/>
    <mergeCell ref="A86:G94"/>
    <mergeCell ref="A97:G97"/>
    <mergeCell ref="A99:E113"/>
    <mergeCell ref="A95:J95"/>
    <mergeCell ref="A98:J98"/>
    <mergeCell ref="A115:G115"/>
    <mergeCell ref="E185:G185"/>
    <mergeCell ref="E186:G186"/>
    <mergeCell ref="H182:J182"/>
    <mergeCell ref="H183:J183"/>
    <mergeCell ref="H184:J184"/>
    <mergeCell ref="B27:C27"/>
    <mergeCell ref="A32:D42"/>
    <mergeCell ref="A48:G48"/>
    <mergeCell ref="A49:J49"/>
    <mergeCell ref="D180:J180"/>
    <mergeCell ref="A143:F154"/>
    <mergeCell ref="A85:J85"/>
    <mergeCell ref="A76:E84"/>
    <mergeCell ref="E187:G187"/>
    <mergeCell ref="E188:G188"/>
    <mergeCell ref="A116:C136"/>
    <mergeCell ref="D127:G127"/>
    <mergeCell ref="D128:G128"/>
    <mergeCell ref="E129:E139"/>
    <mergeCell ref="E183:G183"/>
    <mergeCell ref="E184:G184"/>
    <mergeCell ref="D181:J181"/>
    <mergeCell ref="E182:G182"/>
    <mergeCell ref="B197:J197"/>
    <mergeCell ref="A214:J226"/>
    <mergeCell ref="A264:J264"/>
    <mergeCell ref="A265:J265"/>
    <mergeCell ref="A266:J266"/>
    <mergeCell ref="A267:J267"/>
    <mergeCell ref="A247:J247"/>
    <mergeCell ref="A248:J248"/>
    <mergeCell ref="A249:J249"/>
    <mergeCell ref="A250:J250"/>
    <mergeCell ref="A251:E263"/>
    <mergeCell ref="F252:J252"/>
    <mergeCell ref="F253:J253"/>
    <mergeCell ref="F254:J254"/>
    <mergeCell ref="A213:J213"/>
    <mergeCell ref="A194:A211"/>
    <mergeCell ref="B195:J195"/>
    <mergeCell ref="B196:J196"/>
    <mergeCell ref="H255:I260"/>
  </mergeCells>
  <hyperlinks>
    <hyperlink ref="F8" r:id="rId1"/>
    <hyperlink ref="B27:C27" location="Anleitung!A226" display="Konfliktmeldungen"/>
  </hyperlinks>
  <pageMargins left="0.70866141732283472" right="0.70866141732283472" top="0.78740157480314965" bottom="0.78740157480314965" header="0.31496062992125984" footer="0.31496062992125984"/>
  <pageSetup paperSize="9" scale="73" fitToHeight="0" orientation="portrait" horizontalDpi="4294967293" r:id="rId2"/>
  <headerFooter>
    <oddHeader>&amp;R&amp;G</oddHeader>
    <oddFooter>&amp;L&amp;"Arial,Kursiv"&amp;A, Seite&amp;P von &amp;N&amp;C&amp;"Arial,Kursiv"&amp;8© NWJJV 2018 M. Maas&amp;R&amp;"Arial,Kursiv"Version 4.1, 25.03.2019</oddFoot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0070C0"/>
  </sheetPr>
  <dimension ref="A1:AG42"/>
  <sheetViews>
    <sheetView showGridLines="0" zoomScale="90" zoomScaleNormal="90" workbookViewId="0">
      <selection activeCell="Q4" sqref="Q4"/>
    </sheetView>
  </sheetViews>
  <sheetFormatPr baseColWidth="10" defaultColWidth="0" defaultRowHeight="13.2" zeroHeight="1" x14ac:dyDescent="0.25"/>
  <cols>
    <col min="1" max="1" width="0.88671875" style="93" customWidth="1"/>
    <col min="2" max="2" width="5.5546875" style="93" customWidth="1"/>
    <col min="3" max="5" width="6.6640625" style="93" customWidth="1"/>
    <col min="6" max="6" width="8.5546875" style="93" customWidth="1"/>
    <col min="7" max="7" width="5.5546875" style="93" customWidth="1"/>
    <col min="8" max="8" width="6.6640625" style="93" customWidth="1"/>
    <col min="9" max="9" width="5.5546875" style="93" customWidth="1"/>
    <col min="10" max="10" width="6.109375" style="93" customWidth="1"/>
    <col min="11" max="11" width="5.88671875" style="93" customWidth="1"/>
    <col min="12" max="12" width="0.6640625" style="93" customWidth="1"/>
    <col min="13" max="13" width="0.5546875" style="93" customWidth="1"/>
    <col min="14" max="14" width="0.88671875" style="93" customWidth="1"/>
    <col min="15" max="15" width="1.44140625" style="93" customWidth="1"/>
    <col min="16" max="16" width="5.5546875" style="93" customWidth="1"/>
    <col min="17" max="17" width="2.44140625" style="93" customWidth="1"/>
    <col min="18" max="21" width="5.5546875" style="93" customWidth="1"/>
    <col min="22" max="22" width="1" style="93" customWidth="1"/>
    <col min="23" max="23" width="3.33203125" style="93" customWidth="1"/>
    <col min="24" max="24" width="5" style="93" customWidth="1"/>
    <col min="25" max="25" width="2.44140625" style="93" customWidth="1"/>
    <col min="26" max="28" width="5.5546875" style="93" customWidth="1"/>
    <col min="29" max="29" width="2.44140625" style="93" customWidth="1"/>
    <col min="30" max="30" width="4.6640625" style="93" customWidth="1"/>
    <col min="31" max="31" width="4.44140625" style="93" customWidth="1"/>
    <col min="32" max="32" width="0.33203125" style="93" customWidth="1"/>
    <col min="33" max="33" width="11.33203125" style="93" hidden="1" customWidth="1"/>
    <col min="34" max="16384" width="11.33203125" style="93" hidden="1"/>
  </cols>
  <sheetData>
    <row r="1" spans="1:33" ht="15.6" x14ac:dyDescent="0.3">
      <c r="A1" s="190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2"/>
      <c r="N1" s="190" t="s">
        <v>53</v>
      </c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2"/>
    </row>
    <row r="2" spans="1:33" ht="14.25" customHeight="1" x14ac:dyDescent="0.3">
      <c r="A2" s="94"/>
      <c r="B2" s="188" t="s">
        <v>1</v>
      </c>
      <c r="C2" s="188"/>
      <c r="D2" s="188"/>
      <c r="E2" s="188"/>
      <c r="F2" s="188"/>
      <c r="G2" s="188"/>
      <c r="H2" s="188"/>
      <c r="I2" s="188"/>
      <c r="J2" s="188"/>
      <c r="K2" s="188"/>
      <c r="L2" s="189"/>
      <c r="N2" s="194" t="s">
        <v>20</v>
      </c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6"/>
      <c r="AG2" s="95" t="s">
        <v>56</v>
      </c>
    </row>
    <row r="3" spans="1:33" ht="13.8" thickBot="1" x14ac:dyDescent="0.3">
      <c r="A3" s="94"/>
      <c r="B3" s="96"/>
      <c r="C3" s="96"/>
      <c r="D3" s="96"/>
      <c r="E3" s="96"/>
      <c r="F3" s="96"/>
      <c r="G3" s="96"/>
      <c r="H3" s="96"/>
      <c r="I3" s="96"/>
      <c r="J3" s="96"/>
      <c r="K3" s="96"/>
      <c r="L3" s="97"/>
      <c r="N3" s="94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</row>
    <row r="4" spans="1:33" ht="13.8" thickBot="1" x14ac:dyDescent="0.3">
      <c r="A4" s="94"/>
      <c r="B4" s="92"/>
      <c r="C4" s="98" t="s">
        <v>2</v>
      </c>
      <c r="D4" s="92"/>
      <c r="E4" s="98" t="s">
        <v>3</v>
      </c>
      <c r="F4" s="92"/>
      <c r="G4" s="98" t="s">
        <v>4</v>
      </c>
      <c r="H4" s="92"/>
      <c r="I4" s="98" t="s">
        <v>5</v>
      </c>
      <c r="J4" s="92"/>
      <c r="K4" s="98" t="s">
        <v>6</v>
      </c>
      <c r="L4" s="97"/>
      <c r="N4" s="94"/>
      <c r="O4" s="96"/>
      <c r="P4" s="96"/>
      <c r="Q4" s="131"/>
      <c r="R4" s="197" t="s">
        <v>21</v>
      </c>
      <c r="S4" s="173"/>
      <c r="T4" s="173"/>
      <c r="U4" s="173"/>
      <c r="V4" s="173"/>
      <c r="W4" s="96"/>
      <c r="X4" s="96"/>
      <c r="Y4" s="131"/>
      <c r="Z4" s="197" t="s">
        <v>22</v>
      </c>
      <c r="AA4" s="173"/>
      <c r="AB4" s="173"/>
      <c r="AC4" s="173"/>
      <c r="AD4" s="96"/>
      <c r="AE4" s="97"/>
    </row>
    <row r="5" spans="1:33" x14ac:dyDescent="0.25">
      <c r="A5" s="94"/>
      <c r="B5" s="96"/>
      <c r="C5" s="96"/>
      <c r="D5" s="96"/>
      <c r="E5" s="96"/>
      <c r="F5" s="96"/>
      <c r="G5" s="96"/>
      <c r="H5" s="96"/>
      <c r="I5" s="96"/>
      <c r="J5" s="96"/>
      <c r="K5" s="96"/>
      <c r="L5" s="97"/>
      <c r="N5" s="94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7"/>
    </row>
    <row r="6" spans="1:33" x14ac:dyDescent="0.25">
      <c r="A6" s="94"/>
      <c r="B6" s="92"/>
      <c r="C6" s="169" t="s">
        <v>7</v>
      </c>
      <c r="D6" s="169"/>
      <c r="E6" s="169"/>
      <c r="F6" s="169"/>
      <c r="G6" s="92"/>
      <c r="H6" s="142" t="s">
        <v>13</v>
      </c>
      <c r="I6" s="142"/>
      <c r="J6" s="142"/>
      <c r="K6" s="142"/>
      <c r="L6" s="97"/>
      <c r="N6" s="94"/>
      <c r="O6" s="187" t="s">
        <v>23</v>
      </c>
      <c r="P6" s="187"/>
      <c r="Q6" s="187"/>
      <c r="R6" s="198"/>
      <c r="S6" s="198"/>
      <c r="T6" s="187" t="s">
        <v>24</v>
      </c>
      <c r="U6" s="187"/>
      <c r="V6" s="187"/>
      <c r="W6" s="199"/>
      <c r="X6" s="199"/>
      <c r="Y6" s="199"/>
      <c r="Z6" s="96" t="s">
        <v>25</v>
      </c>
      <c r="AA6" s="99" t="s">
        <v>26</v>
      </c>
      <c r="AB6" s="199"/>
      <c r="AC6" s="199"/>
      <c r="AD6" s="96" t="s">
        <v>25</v>
      </c>
      <c r="AE6" s="97"/>
    </row>
    <row r="7" spans="1:33" x14ac:dyDescent="0.25">
      <c r="A7" s="94"/>
      <c r="B7" s="96"/>
      <c r="C7" s="143"/>
      <c r="D7" s="143"/>
      <c r="E7" s="143"/>
      <c r="F7" s="143"/>
      <c r="G7" s="96"/>
      <c r="H7" s="143"/>
      <c r="I7" s="143"/>
      <c r="J7" s="143"/>
      <c r="K7" s="143"/>
      <c r="L7" s="97"/>
      <c r="N7" s="94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7"/>
    </row>
    <row r="8" spans="1:33" x14ac:dyDescent="0.25">
      <c r="A8" s="94"/>
      <c r="B8" s="92"/>
      <c r="C8" s="169" t="s">
        <v>8</v>
      </c>
      <c r="D8" s="169"/>
      <c r="E8" s="169"/>
      <c r="F8" s="169"/>
      <c r="G8" s="92"/>
      <c r="H8" s="142" t="s">
        <v>14</v>
      </c>
      <c r="I8" s="142"/>
      <c r="J8" s="142"/>
      <c r="K8" s="142"/>
      <c r="L8" s="97"/>
      <c r="N8" s="94"/>
      <c r="O8" s="187" t="s">
        <v>27</v>
      </c>
      <c r="P8" s="187"/>
      <c r="Q8" s="187"/>
      <c r="R8" s="187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96"/>
      <c r="AE8" s="97"/>
    </row>
    <row r="9" spans="1:33" x14ac:dyDescent="0.25">
      <c r="A9" s="94"/>
      <c r="B9" s="96"/>
      <c r="C9" s="143"/>
      <c r="D9" s="143"/>
      <c r="E9" s="143"/>
      <c r="F9" s="143"/>
      <c r="G9" s="96"/>
      <c r="H9" s="143"/>
      <c r="I9" s="143"/>
      <c r="J9" s="143"/>
      <c r="K9" s="143"/>
      <c r="L9" s="97"/>
      <c r="N9" s="94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7"/>
    </row>
    <row r="10" spans="1:33" x14ac:dyDescent="0.25">
      <c r="A10" s="94"/>
      <c r="B10" s="92"/>
      <c r="C10" s="169" t="s">
        <v>9</v>
      </c>
      <c r="D10" s="169"/>
      <c r="E10" s="169"/>
      <c r="F10" s="169"/>
      <c r="G10" s="92"/>
      <c r="H10" s="142" t="s">
        <v>15</v>
      </c>
      <c r="I10" s="142"/>
      <c r="J10" s="142"/>
      <c r="K10" s="142"/>
      <c r="L10" s="97"/>
      <c r="N10" s="94"/>
      <c r="O10" s="187" t="s">
        <v>28</v>
      </c>
      <c r="P10" s="187"/>
      <c r="Q10" s="187"/>
      <c r="R10" s="187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96"/>
      <c r="AE10" s="97"/>
    </row>
    <row r="11" spans="1:33" x14ac:dyDescent="0.25">
      <c r="A11" s="94"/>
      <c r="B11" s="96"/>
      <c r="C11" s="143"/>
      <c r="D11" s="143"/>
      <c r="E11" s="143"/>
      <c r="F11" s="143"/>
      <c r="G11" s="96"/>
      <c r="H11" s="143"/>
      <c r="I11" s="143"/>
      <c r="J11" s="143"/>
      <c r="K11" s="143"/>
      <c r="L11" s="97"/>
      <c r="N11" s="94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7"/>
    </row>
    <row r="12" spans="1:33" x14ac:dyDescent="0.25">
      <c r="A12" s="94"/>
      <c r="B12" s="92"/>
      <c r="C12" s="169" t="s">
        <v>10</v>
      </c>
      <c r="D12" s="169"/>
      <c r="E12" s="169"/>
      <c r="F12" s="169"/>
      <c r="G12" s="92"/>
      <c r="H12" s="142" t="s">
        <v>16</v>
      </c>
      <c r="I12" s="142"/>
      <c r="J12" s="142"/>
      <c r="K12" s="142"/>
      <c r="L12" s="97"/>
      <c r="N12" s="94"/>
      <c r="O12" s="187" t="s">
        <v>29</v>
      </c>
      <c r="P12" s="187"/>
      <c r="Q12" s="187"/>
      <c r="R12" s="187"/>
      <c r="S12" s="100" t="str">
        <f>IF(AND(S14="",S16="",S18=""),"",COUNTA(S14,S16,S18))</f>
        <v/>
      </c>
      <c r="T12" s="101"/>
      <c r="U12" s="101"/>
      <c r="V12" s="102"/>
      <c r="W12" s="102"/>
      <c r="X12" s="102"/>
      <c r="Y12" s="102"/>
      <c r="Z12" s="173" t="s">
        <v>34</v>
      </c>
      <c r="AA12" s="173"/>
      <c r="AB12" s="102"/>
      <c r="AC12" s="102"/>
      <c r="AD12" s="102"/>
      <c r="AE12" s="97"/>
    </row>
    <row r="13" spans="1:33" x14ac:dyDescent="0.25">
      <c r="A13" s="94"/>
      <c r="B13" s="96"/>
      <c r="C13" s="143"/>
      <c r="D13" s="143"/>
      <c r="E13" s="143"/>
      <c r="F13" s="143"/>
      <c r="G13" s="96"/>
      <c r="H13" s="143"/>
      <c r="I13" s="143"/>
      <c r="J13" s="143"/>
      <c r="K13" s="143"/>
      <c r="L13" s="97"/>
      <c r="N13" s="94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7"/>
    </row>
    <row r="14" spans="1:33" x14ac:dyDescent="0.25">
      <c r="A14" s="94"/>
      <c r="B14" s="92"/>
      <c r="C14" s="169" t="s">
        <v>11</v>
      </c>
      <c r="D14" s="169"/>
      <c r="E14" s="169"/>
      <c r="F14" s="169"/>
      <c r="G14" s="92"/>
      <c r="H14" s="142" t="s">
        <v>293</v>
      </c>
      <c r="I14" s="142"/>
      <c r="J14" s="142"/>
      <c r="K14" s="142"/>
      <c r="L14" s="97"/>
      <c r="N14" s="94"/>
      <c r="O14" s="187" t="s">
        <v>30</v>
      </c>
      <c r="P14" s="187"/>
      <c r="Q14" s="187"/>
      <c r="R14" s="187"/>
      <c r="S14" s="193"/>
      <c r="T14" s="193"/>
      <c r="U14" s="193"/>
      <c r="V14" s="96"/>
      <c r="W14" s="132"/>
      <c r="X14" s="96" t="s">
        <v>33</v>
      </c>
      <c r="Y14" s="96"/>
      <c r="Z14" s="193"/>
      <c r="AA14" s="193"/>
      <c r="AB14" s="193"/>
      <c r="AC14" s="193"/>
      <c r="AD14" s="193"/>
      <c r="AE14" s="97"/>
    </row>
    <row r="15" spans="1:33" x14ac:dyDescent="0.25">
      <c r="A15" s="94"/>
      <c r="B15" s="96"/>
      <c r="C15" s="96"/>
      <c r="D15" s="96"/>
      <c r="E15" s="96"/>
      <c r="F15" s="96"/>
      <c r="G15" s="96"/>
      <c r="H15" s="169"/>
      <c r="I15" s="169"/>
      <c r="J15" s="169"/>
      <c r="K15" s="169"/>
      <c r="L15" s="97"/>
      <c r="N15" s="94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7"/>
    </row>
    <row r="16" spans="1:33" x14ac:dyDescent="0.25">
      <c r="A16" s="94"/>
      <c r="B16" s="92"/>
      <c r="C16" s="169" t="s">
        <v>12</v>
      </c>
      <c r="D16" s="169"/>
      <c r="E16" s="169"/>
      <c r="F16" s="169"/>
      <c r="G16" s="92"/>
      <c r="H16" s="169" t="s">
        <v>17</v>
      </c>
      <c r="I16" s="169"/>
      <c r="J16" s="169"/>
      <c r="K16" s="169"/>
      <c r="L16" s="97"/>
      <c r="N16" s="94"/>
      <c r="O16" s="187" t="s">
        <v>31</v>
      </c>
      <c r="P16" s="187"/>
      <c r="Q16" s="187"/>
      <c r="R16" s="187"/>
      <c r="S16" s="193"/>
      <c r="T16" s="193"/>
      <c r="U16" s="193"/>
      <c r="V16" s="96"/>
      <c r="W16" s="132"/>
      <c r="X16" s="96" t="s">
        <v>33</v>
      </c>
      <c r="Y16" s="96"/>
      <c r="Z16" s="193"/>
      <c r="AA16" s="193"/>
      <c r="AB16" s="193"/>
      <c r="AC16" s="193"/>
      <c r="AD16" s="193"/>
      <c r="AE16" s="97"/>
    </row>
    <row r="17" spans="1:31" x14ac:dyDescent="0.25">
      <c r="A17" s="94"/>
      <c r="B17" s="96"/>
      <c r="C17" s="96"/>
      <c r="D17" s="96"/>
      <c r="E17" s="96"/>
      <c r="F17" s="96"/>
      <c r="G17" s="96"/>
      <c r="H17" s="169"/>
      <c r="I17" s="169"/>
      <c r="J17" s="169"/>
      <c r="K17" s="169"/>
      <c r="L17" s="97"/>
      <c r="N17" s="94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7"/>
    </row>
    <row r="18" spans="1:31" x14ac:dyDescent="0.25">
      <c r="A18" s="94"/>
      <c r="B18" s="147"/>
      <c r="C18" s="170" t="s">
        <v>214</v>
      </c>
      <c r="D18" s="170"/>
      <c r="E18" s="170"/>
      <c r="F18" s="170"/>
      <c r="G18" s="96"/>
      <c r="H18" s="146"/>
      <c r="I18" s="146"/>
      <c r="J18" s="146"/>
      <c r="K18" s="146"/>
      <c r="L18" s="97"/>
      <c r="N18" s="94"/>
      <c r="O18" s="187" t="s">
        <v>32</v>
      </c>
      <c r="P18" s="187"/>
      <c r="Q18" s="187"/>
      <c r="R18" s="187"/>
      <c r="S18" s="200"/>
      <c r="T18" s="200"/>
      <c r="U18" s="200"/>
      <c r="V18" s="96"/>
      <c r="W18" s="132"/>
      <c r="X18" s="96" t="s">
        <v>33</v>
      </c>
      <c r="Y18" s="96"/>
      <c r="Z18" s="193"/>
      <c r="AA18" s="193"/>
      <c r="AB18" s="193"/>
      <c r="AC18" s="193"/>
      <c r="AD18" s="193"/>
      <c r="AE18" s="97"/>
    </row>
    <row r="19" spans="1:31" ht="13.8" thickBot="1" x14ac:dyDescent="0.3">
      <c r="A19" s="94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7"/>
      <c r="N19" s="94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7"/>
    </row>
    <row r="20" spans="1:31" ht="13.8" thickTop="1" x14ac:dyDescent="0.25">
      <c r="A20" s="94"/>
      <c r="B20" s="174" t="s">
        <v>18</v>
      </c>
      <c r="C20" s="175"/>
      <c r="D20" s="175"/>
      <c r="E20" s="175"/>
      <c r="F20" s="175"/>
      <c r="G20" s="175"/>
      <c r="H20" s="175"/>
      <c r="I20" s="175"/>
      <c r="J20" s="175"/>
      <c r="K20" s="176"/>
      <c r="L20" s="97"/>
      <c r="N20" s="103"/>
      <c r="O20" s="186" t="s">
        <v>35</v>
      </c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04"/>
    </row>
    <row r="21" spans="1:31" x14ac:dyDescent="0.25">
      <c r="A21" s="94"/>
      <c r="B21" s="177"/>
      <c r="C21" s="178"/>
      <c r="D21" s="178"/>
      <c r="E21" s="178"/>
      <c r="F21" s="178"/>
      <c r="G21" s="178"/>
      <c r="H21" s="178"/>
      <c r="I21" s="178"/>
      <c r="J21" s="178"/>
      <c r="K21" s="179"/>
      <c r="L21" s="97"/>
      <c r="N21" s="105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7"/>
    </row>
    <row r="22" spans="1:31" x14ac:dyDescent="0.25">
      <c r="A22" s="94"/>
      <c r="B22" s="180"/>
      <c r="C22" s="181"/>
      <c r="D22" s="181"/>
      <c r="E22" s="181"/>
      <c r="F22" s="181"/>
      <c r="G22" s="181"/>
      <c r="H22" s="181"/>
      <c r="I22" s="181"/>
      <c r="J22" s="181"/>
      <c r="K22" s="182"/>
      <c r="L22" s="97"/>
      <c r="N22" s="105"/>
      <c r="O22" s="202" t="s">
        <v>36</v>
      </c>
      <c r="P22" s="202"/>
      <c r="Q22" s="202"/>
      <c r="R22" s="202"/>
      <c r="S22" s="202"/>
      <c r="T22" s="203"/>
      <c r="U22" s="203"/>
      <c r="V22" s="203"/>
      <c r="W22" s="203"/>
      <c r="X22" s="203"/>
      <c r="Y22" s="106"/>
      <c r="Z22" s="106"/>
      <c r="AA22" s="106"/>
      <c r="AB22" s="106"/>
      <c r="AC22" s="106"/>
      <c r="AD22" s="106"/>
      <c r="AE22" s="107"/>
    </row>
    <row r="23" spans="1:31" x14ac:dyDescent="0.25">
      <c r="A23" s="94"/>
      <c r="B23" s="180"/>
      <c r="C23" s="181"/>
      <c r="D23" s="181"/>
      <c r="E23" s="181"/>
      <c r="F23" s="181"/>
      <c r="G23" s="181"/>
      <c r="H23" s="181"/>
      <c r="I23" s="181"/>
      <c r="J23" s="181"/>
      <c r="K23" s="182"/>
      <c r="L23" s="97"/>
      <c r="N23" s="105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7"/>
    </row>
    <row r="24" spans="1:31" x14ac:dyDescent="0.25">
      <c r="A24" s="94"/>
      <c r="B24" s="180"/>
      <c r="C24" s="181"/>
      <c r="D24" s="181"/>
      <c r="E24" s="181"/>
      <c r="F24" s="181"/>
      <c r="G24" s="181"/>
      <c r="H24" s="181"/>
      <c r="I24" s="181"/>
      <c r="J24" s="181"/>
      <c r="K24" s="182"/>
      <c r="L24" s="97"/>
      <c r="N24" s="105"/>
      <c r="O24" s="202" t="s">
        <v>37</v>
      </c>
      <c r="P24" s="202"/>
      <c r="Q24" s="202"/>
      <c r="R24" s="202"/>
      <c r="S24" s="202"/>
      <c r="T24" s="207"/>
      <c r="U24" s="207"/>
      <c r="V24" s="108"/>
      <c r="W24" s="202" t="s">
        <v>38</v>
      </c>
      <c r="X24" s="202"/>
      <c r="Y24" s="208"/>
      <c r="Z24" s="208"/>
      <c r="AA24" s="208"/>
      <c r="AB24" s="208"/>
      <c r="AC24" s="208"/>
      <c r="AD24" s="208"/>
      <c r="AE24" s="107"/>
    </row>
    <row r="25" spans="1:31" x14ac:dyDescent="0.25">
      <c r="A25" s="94"/>
      <c r="B25" s="180"/>
      <c r="C25" s="181"/>
      <c r="D25" s="181"/>
      <c r="E25" s="181"/>
      <c r="F25" s="181"/>
      <c r="G25" s="181"/>
      <c r="H25" s="181"/>
      <c r="I25" s="181"/>
      <c r="J25" s="181"/>
      <c r="K25" s="182"/>
      <c r="L25" s="97"/>
      <c r="N25" s="105"/>
      <c r="O25" s="106"/>
      <c r="P25" s="109"/>
      <c r="Q25" s="109"/>
      <c r="R25" s="109"/>
      <c r="S25" s="109"/>
      <c r="T25" s="110"/>
      <c r="U25" s="110"/>
      <c r="V25" s="108"/>
      <c r="W25" s="109"/>
      <c r="X25" s="109"/>
      <c r="Y25" s="110"/>
      <c r="Z25" s="110"/>
      <c r="AA25" s="110"/>
      <c r="AB25" s="110"/>
      <c r="AC25" s="110"/>
      <c r="AD25" s="110"/>
      <c r="AE25" s="107"/>
    </row>
    <row r="26" spans="1:31" x14ac:dyDescent="0.25">
      <c r="A26" s="94"/>
      <c r="B26" s="180"/>
      <c r="C26" s="181"/>
      <c r="D26" s="181"/>
      <c r="E26" s="181"/>
      <c r="F26" s="181"/>
      <c r="G26" s="181"/>
      <c r="H26" s="181"/>
      <c r="I26" s="181"/>
      <c r="J26" s="181"/>
      <c r="K26" s="182"/>
      <c r="L26" s="97"/>
      <c r="N26" s="105"/>
      <c r="O26" s="202" t="s">
        <v>39</v>
      </c>
      <c r="P26" s="202"/>
      <c r="Q26" s="202"/>
      <c r="R26" s="202"/>
      <c r="S26" s="202"/>
      <c r="T26" s="202"/>
      <c r="U26" s="111"/>
      <c r="V26" s="106"/>
      <c r="W26" s="112" t="s">
        <v>40</v>
      </c>
      <c r="X26" s="112"/>
      <c r="Y26" s="112"/>
      <c r="Z26" s="112"/>
      <c r="AA26" s="112"/>
      <c r="AB26" s="112"/>
      <c r="AC26" s="112"/>
      <c r="AD26" s="112"/>
      <c r="AE26" s="107"/>
    </row>
    <row r="27" spans="1:31" x14ac:dyDescent="0.25">
      <c r="A27" s="94"/>
      <c r="B27" s="180"/>
      <c r="C27" s="181"/>
      <c r="D27" s="181"/>
      <c r="E27" s="181"/>
      <c r="F27" s="181"/>
      <c r="G27" s="181"/>
      <c r="H27" s="181"/>
      <c r="I27" s="181"/>
      <c r="J27" s="181"/>
      <c r="K27" s="182"/>
      <c r="L27" s="97"/>
      <c r="N27" s="105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7"/>
    </row>
    <row r="28" spans="1:31" x14ac:dyDescent="0.25">
      <c r="A28" s="94"/>
      <c r="B28" s="180"/>
      <c r="C28" s="181"/>
      <c r="D28" s="181"/>
      <c r="E28" s="181"/>
      <c r="F28" s="181"/>
      <c r="G28" s="181"/>
      <c r="H28" s="181"/>
      <c r="I28" s="181"/>
      <c r="J28" s="181"/>
      <c r="K28" s="182"/>
      <c r="L28" s="97"/>
      <c r="N28" s="105"/>
      <c r="O28" s="106"/>
      <c r="P28" s="106"/>
      <c r="Q28" s="106"/>
      <c r="R28" s="106"/>
      <c r="S28" s="106"/>
      <c r="T28" s="106"/>
      <c r="U28" s="111"/>
      <c r="V28" s="106"/>
      <c r="W28" s="112" t="s">
        <v>41</v>
      </c>
      <c r="X28" s="112"/>
      <c r="Y28" s="112"/>
      <c r="Z28" s="112"/>
      <c r="AA28" s="112"/>
      <c r="AB28" s="112"/>
      <c r="AC28" s="112"/>
      <c r="AD28" s="112"/>
      <c r="AE28" s="107"/>
    </row>
    <row r="29" spans="1:31" x14ac:dyDescent="0.25">
      <c r="A29" s="94"/>
      <c r="B29" s="180"/>
      <c r="C29" s="181"/>
      <c r="D29" s="181"/>
      <c r="E29" s="181"/>
      <c r="F29" s="181"/>
      <c r="G29" s="181"/>
      <c r="H29" s="181"/>
      <c r="I29" s="181"/>
      <c r="J29" s="181"/>
      <c r="K29" s="182"/>
      <c r="L29" s="97"/>
      <c r="N29" s="105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7"/>
    </row>
    <row r="30" spans="1:31" x14ac:dyDescent="0.25">
      <c r="A30" s="94"/>
      <c r="B30" s="180"/>
      <c r="C30" s="181"/>
      <c r="D30" s="181"/>
      <c r="E30" s="181"/>
      <c r="F30" s="181"/>
      <c r="G30" s="181"/>
      <c r="H30" s="181"/>
      <c r="I30" s="181"/>
      <c r="J30" s="181"/>
      <c r="K30" s="182"/>
      <c r="L30" s="97"/>
      <c r="N30" s="105"/>
      <c r="O30" s="106"/>
      <c r="P30" s="106"/>
      <c r="Q30" s="106"/>
      <c r="R30" s="106"/>
      <c r="S30" s="106"/>
      <c r="T30" s="106"/>
      <c r="U30" s="111"/>
      <c r="V30" s="106"/>
      <c r="W30" s="206" t="s">
        <v>42</v>
      </c>
      <c r="X30" s="206"/>
      <c r="Y30" s="206"/>
      <c r="Z30" s="206"/>
      <c r="AA30" s="206"/>
      <c r="AB30" s="206"/>
      <c r="AC30" s="206"/>
      <c r="AD30" s="206"/>
      <c r="AE30" s="107"/>
    </row>
    <row r="31" spans="1:31" ht="2.25" customHeight="1" thickBot="1" x14ac:dyDescent="0.3">
      <c r="A31" s="94"/>
      <c r="B31" s="183"/>
      <c r="C31" s="184"/>
      <c r="D31" s="184"/>
      <c r="E31" s="184"/>
      <c r="F31" s="184"/>
      <c r="G31" s="184"/>
      <c r="H31" s="184"/>
      <c r="I31" s="184"/>
      <c r="J31" s="184"/>
      <c r="K31" s="185"/>
      <c r="L31" s="97"/>
      <c r="N31" s="113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114"/>
    </row>
    <row r="32" spans="1:31" ht="13.8" thickTop="1" x14ac:dyDescent="0.25">
      <c r="A32" s="94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7"/>
      <c r="N32" s="94"/>
      <c r="O32" s="204" t="s">
        <v>43</v>
      </c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5"/>
    </row>
    <row r="33" spans="1:31" ht="12" customHeight="1" x14ac:dyDescent="0.25">
      <c r="A33" s="94"/>
      <c r="B33" s="177"/>
      <c r="C33" s="178"/>
      <c r="D33" s="178"/>
      <c r="E33" s="178"/>
      <c r="F33" s="178"/>
      <c r="G33" s="178"/>
      <c r="H33" s="178"/>
      <c r="I33" s="178"/>
      <c r="J33" s="178"/>
      <c r="K33" s="179"/>
      <c r="L33" s="97"/>
      <c r="N33" s="94"/>
      <c r="O33" s="115" t="s">
        <v>47</v>
      </c>
      <c r="P33" s="167" t="s">
        <v>44</v>
      </c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8"/>
    </row>
    <row r="34" spans="1:31" x14ac:dyDescent="0.25">
      <c r="A34" s="94"/>
      <c r="B34" s="180"/>
      <c r="C34" s="181"/>
      <c r="D34" s="181"/>
      <c r="E34" s="181"/>
      <c r="F34" s="181"/>
      <c r="G34" s="181"/>
      <c r="H34" s="181"/>
      <c r="I34" s="181"/>
      <c r="J34" s="181"/>
      <c r="K34" s="182"/>
      <c r="L34" s="97"/>
      <c r="N34" s="94"/>
      <c r="O34" s="115" t="s">
        <v>48</v>
      </c>
      <c r="P34" s="167" t="s">
        <v>45</v>
      </c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8"/>
    </row>
    <row r="35" spans="1:31" ht="9" customHeight="1" x14ac:dyDescent="0.25">
      <c r="A35" s="94"/>
      <c r="B35" s="180"/>
      <c r="C35" s="181"/>
      <c r="D35" s="181"/>
      <c r="E35" s="181"/>
      <c r="F35" s="181"/>
      <c r="G35" s="181"/>
      <c r="H35" s="181"/>
      <c r="I35" s="181"/>
      <c r="J35" s="181"/>
      <c r="K35" s="182"/>
      <c r="L35" s="97"/>
      <c r="N35" s="94"/>
      <c r="O35" s="115"/>
      <c r="P35" s="116" t="s">
        <v>46</v>
      </c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7"/>
    </row>
    <row r="36" spans="1:31" ht="9.75" customHeight="1" x14ac:dyDescent="0.25">
      <c r="A36" s="94"/>
      <c r="B36" s="180"/>
      <c r="C36" s="181"/>
      <c r="D36" s="181"/>
      <c r="E36" s="181"/>
      <c r="F36" s="181"/>
      <c r="G36" s="181"/>
      <c r="H36" s="181"/>
      <c r="I36" s="181"/>
      <c r="J36" s="181"/>
      <c r="K36" s="182"/>
      <c r="L36" s="97"/>
      <c r="N36" s="94"/>
      <c r="O36" s="115" t="s">
        <v>49</v>
      </c>
      <c r="P36" s="167" t="s">
        <v>50</v>
      </c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8"/>
    </row>
    <row r="37" spans="1:31" ht="11.25" customHeight="1" x14ac:dyDescent="0.25">
      <c r="A37" s="94"/>
      <c r="B37" s="180"/>
      <c r="C37" s="181"/>
      <c r="D37" s="181"/>
      <c r="E37" s="181"/>
      <c r="F37" s="181"/>
      <c r="G37" s="181"/>
      <c r="H37" s="181"/>
      <c r="I37" s="181"/>
      <c r="J37" s="181"/>
      <c r="K37" s="182"/>
      <c r="L37" s="97"/>
      <c r="N37" s="94"/>
      <c r="O37" s="115" t="s">
        <v>51</v>
      </c>
      <c r="P37" s="167" t="s">
        <v>313</v>
      </c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8"/>
    </row>
    <row r="38" spans="1:31" ht="9" customHeight="1" x14ac:dyDescent="0.25">
      <c r="A38" s="94"/>
      <c r="B38" s="180"/>
      <c r="C38" s="181"/>
      <c r="D38" s="181"/>
      <c r="E38" s="181"/>
      <c r="F38" s="181"/>
      <c r="G38" s="181"/>
      <c r="H38" s="181"/>
      <c r="I38" s="181"/>
      <c r="J38" s="181"/>
      <c r="K38" s="182"/>
      <c r="L38" s="97"/>
      <c r="N38" s="94"/>
      <c r="O38" s="99"/>
      <c r="P38" s="167" t="s">
        <v>314</v>
      </c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8"/>
    </row>
    <row r="39" spans="1:31" ht="12" customHeight="1" x14ac:dyDescent="0.25">
      <c r="A39" s="94"/>
      <c r="B39" s="183"/>
      <c r="C39" s="184"/>
      <c r="D39" s="184"/>
      <c r="E39" s="184"/>
      <c r="F39" s="184"/>
      <c r="G39" s="184"/>
      <c r="H39" s="184"/>
      <c r="I39" s="184"/>
      <c r="J39" s="184"/>
      <c r="K39" s="185"/>
      <c r="L39" s="97"/>
      <c r="N39" s="94"/>
      <c r="O39" s="99"/>
      <c r="P39" s="167" t="s">
        <v>52</v>
      </c>
      <c r="Q39" s="167"/>
      <c r="R39" s="167"/>
      <c r="S39" s="201" t="str">
        <f>IF(R6="","",R6+14)</f>
        <v/>
      </c>
      <c r="T39" s="201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97"/>
    </row>
    <row r="40" spans="1:31" ht="12.75" customHeight="1" x14ac:dyDescent="0.25">
      <c r="A40" s="94"/>
      <c r="B40" s="174" t="s">
        <v>19</v>
      </c>
      <c r="C40" s="175"/>
      <c r="D40" s="175"/>
      <c r="E40" s="175"/>
      <c r="F40" s="175"/>
      <c r="G40" s="175"/>
      <c r="H40" s="175"/>
      <c r="I40" s="175"/>
      <c r="J40" s="175"/>
      <c r="K40" s="176"/>
      <c r="L40" s="97"/>
      <c r="N40" s="94"/>
      <c r="O40" s="115" t="s">
        <v>54</v>
      </c>
      <c r="P40" s="167" t="s">
        <v>55</v>
      </c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8"/>
    </row>
    <row r="41" spans="1:31" ht="9" customHeight="1" x14ac:dyDescent="0.25">
      <c r="A41" s="118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119"/>
      <c r="N41" s="118"/>
      <c r="O41" s="92"/>
      <c r="P41" s="171" t="s">
        <v>57</v>
      </c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2"/>
    </row>
    <row r="42" spans="1:31" x14ac:dyDescent="0.25"/>
  </sheetData>
  <sheetProtection algorithmName="SHA-512" hashValue="ZIOpByXmlMlwtWNJwbRpCjAuWwjATGYFHsX4MJaFLd0bHeuCbIZbTYRg5HJb7e+54pVtKM3ocRK4IaOOLWnX3Q==" saltValue="B4dubyqG6cCsa3qaCo7irg==" spinCount="100000" sheet="1" objects="1" scenarios="1" selectLockedCells="1"/>
  <mergeCells count="59">
    <mergeCell ref="O16:R16"/>
    <mergeCell ref="P39:R39"/>
    <mergeCell ref="S39:T39"/>
    <mergeCell ref="O22:S22"/>
    <mergeCell ref="O24:S24"/>
    <mergeCell ref="O26:T26"/>
    <mergeCell ref="T22:X22"/>
    <mergeCell ref="O32:AE32"/>
    <mergeCell ref="W30:AD30"/>
    <mergeCell ref="T24:U24"/>
    <mergeCell ref="W24:X24"/>
    <mergeCell ref="Y24:AD24"/>
    <mergeCell ref="B2:L2"/>
    <mergeCell ref="A1:L1"/>
    <mergeCell ref="S10:AC10"/>
    <mergeCell ref="O8:R8"/>
    <mergeCell ref="N1:AE1"/>
    <mergeCell ref="N2:AE2"/>
    <mergeCell ref="R4:V4"/>
    <mergeCell ref="Z4:AC4"/>
    <mergeCell ref="R6:S6"/>
    <mergeCell ref="T6:V6"/>
    <mergeCell ref="W6:Y6"/>
    <mergeCell ref="AB6:AC6"/>
    <mergeCell ref="O6:Q6"/>
    <mergeCell ref="O10:R10"/>
    <mergeCell ref="S8:AC8"/>
    <mergeCell ref="P41:AE41"/>
    <mergeCell ref="Z12:AA12"/>
    <mergeCell ref="B40:K40"/>
    <mergeCell ref="B33:K39"/>
    <mergeCell ref="P40:AE40"/>
    <mergeCell ref="P37:AE37"/>
    <mergeCell ref="P36:AE36"/>
    <mergeCell ref="P34:AE34"/>
    <mergeCell ref="P33:AE33"/>
    <mergeCell ref="H15:K15"/>
    <mergeCell ref="H17:K17"/>
    <mergeCell ref="B20:K20"/>
    <mergeCell ref="B21:K31"/>
    <mergeCell ref="O20:AD20"/>
    <mergeCell ref="O14:R14"/>
    <mergeCell ref="O18:R18"/>
    <mergeCell ref="P38:AE38"/>
    <mergeCell ref="H16:K16"/>
    <mergeCell ref="C6:F6"/>
    <mergeCell ref="C8:F8"/>
    <mergeCell ref="C10:F10"/>
    <mergeCell ref="C12:F12"/>
    <mergeCell ref="C14:F14"/>
    <mergeCell ref="C16:F16"/>
    <mergeCell ref="C18:F18"/>
    <mergeCell ref="O12:R12"/>
    <mergeCell ref="S14:U14"/>
    <mergeCell ref="S16:U16"/>
    <mergeCell ref="S18:U18"/>
    <mergeCell ref="Z14:AD14"/>
    <mergeCell ref="Z16:AD16"/>
    <mergeCell ref="Z18:AD18"/>
  </mergeCells>
  <dataValidations count="1">
    <dataValidation type="list" operator="equal" allowBlank="1" showInputMessage="1" showErrorMessage="1" error="unzulässige Eingabe" promptTitle="Prüfungsart" prompt="Zutreffende Prüfungsart mit &quot;X&quot; markieren" sqref="Q4 Y4">
      <formula1>$AG$1:$AG$2</formula1>
    </dataValidation>
  </dataValidations>
  <printOptions horizontalCentered="1" verticalCentered="1"/>
  <pageMargins left="0.43307086614173229" right="0.27559055118110237" top="0.78740157480314965" bottom="0.43307086614173229" header="0.23622047244094491" footer="0.15748031496062992"/>
  <pageSetup paperSize="9" orientation="landscape" horizontalDpi="4294967293" r:id="rId1"/>
  <headerFooter>
    <oddHeader>&amp;R&amp;G</oddHeader>
    <oddFooter>&amp;L&amp;"Arial,Kursiv"Seite 1 von 2&amp;C&amp;"Arial,Kursiv"&amp;8© NWJJV 2018, M. Maas&amp;R&amp;"Arial,Kursiv"Version 4.1, 25.03.2019</oddFooter>
  </headerFooter>
  <ignoredErrors>
    <ignoredError sqref="S39 S12" unlockedFormula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FFFF00"/>
  </sheetPr>
  <dimension ref="A1:BG31"/>
  <sheetViews>
    <sheetView showGridLines="0" zoomScaleNormal="100" workbookViewId="0">
      <selection activeCell="D6" sqref="D6"/>
    </sheetView>
  </sheetViews>
  <sheetFormatPr baseColWidth="10" defaultColWidth="0" defaultRowHeight="13.2" zeroHeight="1" x14ac:dyDescent="0.25"/>
  <cols>
    <col min="1" max="1" width="2.109375" customWidth="1"/>
    <col min="2" max="3" width="2.44140625" customWidth="1"/>
    <col min="4" max="4" width="8.6640625" customWidth="1"/>
    <col min="5" max="5" width="8.33203125" customWidth="1"/>
    <col min="6" max="6" width="2.44140625" customWidth="1"/>
    <col min="7" max="7" width="10.109375" customWidth="1"/>
    <col min="8" max="9" width="7.5546875" bestFit="1" customWidth="1"/>
    <col min="10" max="10" width="5" customWidth="1"/>
    <col min="11" max="36" width="2.44140625" customWidth="1"/>
    <col min="37" max="39" width="2.88671875" customWidth="1"/>
    <col min="40" max="40" width="3.33203125" customWidth="1"/>
    <col min="41" max="41" width="2.88671875" customWidth="1"/>
    <col min="42" max="42" width="5.33203125" bestFit="1" customWidth="1"/>
    <col min="43" max="44" width="2.33203125" style="144" hidden="1" customWidth="1"/>
    <col min="45" max="45" width="2" style="144" hidden="1" customWidth="1"/>
    <col min="46" max="46" width="2.5546875" style="144" hidden="1" customWidth="1"/>
    <col min="47" max="47" width="8" style="144" hidden="1" customWidth="1"/>
    <col min="48" max="56" width="3.33203125" style="144" hidden="1" customWidth="1"/>
    <col min="57" max="57" width="3.5546875" style="144" hidden="1" customWidth="1"/>
    <col min="58" max="59" width="9.109375" style="144" hidden="1" customWidth="1"/>
    <col min="60" max="16384" width="11.33203125" style="144" hidden="1"/>
  </cols>
  <sheetData>
    <row r="1" spans="1:59" ht="16.2" thickBot="1" x14ac:dyDescent="0.35">
      <c r="A1" s="235" t="s">
        <v>58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7" t="str">
        <f>IF(AND(Prüfungsbericht!Q4="",Prüfungsbericht!Y4=""),"Prüfung",IF(AND(Prüfungsbericht!Q4="x",Prüfungsbericht!Y4="x"),"Kyu- und Dan-Prüfung",IF(AND(Prüfungsbericht!Q4="x",Prüfungsbericht!Y4=""),"Kyu-Prüfung","Dan-Prüfung")))</f>
        <v>Prüfung</v>
      </c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8"/>
    </row>
    <row r="2" spans="1:59" ht="14.25" customHeight="1" thickBot="1" x14ac:dyDescent="0.3">
      <c r="A2" s="287" t="s">
        <v>27</v>
      </c>
      <c r="B2" s="272"/>
      <c r="C2" s="272"/>
      <c r="D2" s="272"/>
      <c r="E2" s="272"/>
      <c r="F2" s="271" t="str">
        <f>IF(Prüfungsbericht!S8="","",Prüfungsbericht!S8)</f>
        <v/>
      </c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2" t="s">
        <v>23</v>
      </c>
      <c r="W2" s="272"/>
      <c r="X2" s="272"/>
      <c r="Y2" s="273" t="str">
        <f>IF(Prüfungsbericht!R6="","",Prüfungsbericht!R6)</f>
        <v/>
      </c>
      <c r="Z2" s="273"/>
      <c r="AA2" s="273"/>
      <c r="AB2" s="273"/>
      <c r="AC2" s="273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151"/>
      <c r="AQ2" s="219" t="s">
        <v>164</v>
      </c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</row>
    <row r="3" spans="1:59" ht="84" customHeight="1" x14ac:dyDescent="0.25">
      <c r="A3" s="228" t="s">
        <v>59</v>
      </c>
      <c r="B3" s="222" t="s">
        <v>161</v>
      </c>
      <c r="C3" s="222" t="s">
        <v>60</v>
      </c>
      <c r="D3" s="257" t="s">
        <v>61</v>
      </c>
      <c r="E3" s="257" t="s">
        <v>62</v>
      </c>
      <c r="F3" s="222" t="s">
        <v>63</v>
      </c>
      <c r="G3" s="257" t="s">
        <v>64</v>
      </c>
      <c r="H3" s="260" t="s">
        <v>65</v>
      </c>
      <c r="I3" s="260" t="s">
        <v>66</v>
      </c>
      <c r="J3" s="274" t="s">
        <v>162</v>
      </c>
      <c r="K3" s="277" t="s">
        <v>67</v>
      </c>
      <c r="L3" s="231" t="s">
        <v>68</v>
      </c>
      <c r="M3" s="231" t="s">
        <v>69</v>
      </c>
      <c r="N3" s="231" t="s">
        <v>70</v>
      </c>
      <c r="O3" s="231" t="s">
        <v>71</v>
      </c>
      <c r="P3" s="231" t="s">
        <v>72</v>
      </c>
      <c r="Q3" s="231" t="s">
        <v>73</v>
      </c>
      <c r="R3" s="231" t="s">
        <v>74</v>
      </c>
      <c r="S3" s="231" t="s">
        <v>75</v>
      </c>
      <c r="T3" s="231" t="s">
        <v>76</v>
      </c>
      <c r="U3" s="231" t="s">
        <v>77</v>
      </c>
      <c r="V3" s="231" t="s">
        <v>78</v>
      </c>
      <c r="W3" s="231" t="s">
        <v>79</v>
      </c>
      <c r="X3" s="231" t="s">
        <v>80</v>
      </c>
      <c r="Y3" s="231" t="s">
        <v>81</v>
      </c>
      <c r="Z3" s="231" t="s">
        <v>82</v>
      </c>
      <c r="AA3" s="231" t="s">
        <v>83</v>
      </c>
      <c r="AB3" s="231" t="s">
        <v>84</v>
      </c>
      <c r="AC3" s="233" t="s">
        <v>85</v>
      </c>
      <c r="AD3" s="228" t="s">
        <v>86</v>
      </c>
      <c r="AE3" s="222" t="s">
        <v>87</v>
      </c>
      <c r="AF3" s="222" t="s">
        <v>88</v>
      </c>
      <c r="AG3" s="225" t="s">
        <v>89</v>
      </c>
      <c r="AH3" s="228" t="s">
        <v>90</v>
      </c>
      <c r="AI3" s="222" t="s">
        <v>91</v>
      </c>
      <c r="AJ3" s="210" t="str">
        <f>IF(Prüfungsbericht!S12=3,"Mindestpunktzahl pro Prüfer",IF(Prüfungsbericht!S12=2,"Mindestpunktzahl aller Prüfer",IF(Prüfungsbericht!S12=1,"Mindetpunktzahl des Prüfers","Mindestpunktzahl")))</f>
        <v>Mindestpunktzahl</v>
      </c>
      <c r="AK3" s="139" t="str">
        <f>IF(R30="","",R30)</f>
        <v/>
      </c>
      <c r="AL3" s="140" t="str">
        <f>IF(AA30="","",AA30)</f>
        <v/>
      </c>
      <c r="AM3" s="140" t="str">
        <f>IF(AJ30="","",AJ30)</f>
        <v/>
      </c>
      <c r="AN3" s="210" t="str">
        <f>IF(Prüfungsbericht!S12=3,"Anzahl Prüfer bestanden",IF(Prüfungsbericht!S12=2,"Gesamtpunktzahl aller Prüfer",IF(Prüfungsbericht!S12=1,"Gesamtpunktzahl des Prüfers","Prüfling hat erreicht")))</f>
        <v>Prüfling hat erreicht</v>
      </c>
      <c r="AO3" s="213" t="s">
        <v>95</v>
      </c>
      <c r="AP3" s="216" t="s">
        <v>96</v>
      </c>
      <c r="AQ3" s="219"/>
      <c r="AR3" s="209" t="s">
        <v>163</v>
      </c>
      <c r="AS3" s="209" t="s">
        <v>60</v>
      </c>
      <c r="AT3" s="209" t="s">
        <v>63</v>
      </c>
      <c r="AU3" s="209" t="s">
        <v>165</v>
      </c>
      <c r="AV3" s="209" t="s">
        <v>282</v>
      </c>
      <c r="AW3" s="209" t="s">
        <v>166</v>
      </c>
      <c r="AX3" s="209" t="s">
        <v>167</v>
      </c>
      <c r="AY3" s="209" t="s">
        <v>168</v>
      </c>
      <c r="AZ3" s="209" t="s">
        <v>169</v>
      </c>
      <c r="BA3" s="209" t="s">
        <v>292</v>
      </c>
      <c r="BB3" s="209" t="s">
        <v>170</v>
      </c>
      <c r="BC3" s="209" t="s">
        <v>171</v>
      </c>
      <c r="BD3" s="209" t="s">
        <v>173</v>
      </c>
      <c r="BE3" s="209" t="s">
        <v>172</v>
      </c>
      <c r="BF3" s="221" t="s">
        <v>176</v>
      </c>
      <c r="BG3" s="221" t="s">
        <v>291</v>
      </c>
    </row>
    <row r="4" spans="1:59" ht="43.5" customHeight="1" x14ac:dyDescent="0.25">
      <c r="A4" s="229"/>
      <c r="B4" s="223"/>
      <c r="C4" s="223"/>
      <c r="D4" s="258"/>
      <c r="E4" s="258"/>
      <c r="F4" s="223"/>
      <c r="G4" s="258"/>
      <c r="H4" s="261"/>
      <c r="I4" s="261"/>
      <c r="J4" s="275"/>
      <c r="K4" s="278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4"/>
      <c r="AD4" s="229"/>
      <c r="AE4" s="223"/>
      <c r="AF4" s="223"/>
      <c r="AG4" s="226"/>
      <c r="AH4" s="229"/>
      <c r="AI4" s="223"/>
      <c r="AJ4" s="211"/>
      <c r="AK4" s="246" t="s">
        <v>92</v>
      </c>
      <c r="AL4" s="223" t="s">
        <v>93</v>
      </c>
      <c r="AM4" s="241" t="s">
        <v>94</v>
      </c>
      <c r="AN4" s="211"/>
      <c r="AO4" s="214"/>
      <c r="AP4" s="217"/>
      <c r="AQ4" s="21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21"/>
      <c r="BG4" s="221"/>
    </row>
    <row r="5" spans="1:59" ht="13.5" customHeight="1" thickBot="1" x14ac:dyDescent="0.3">
      <c r="A5" s="230"/>
      <c r="B5" s="224"/>
      <c r="C5" s="224"/>
      <c r="D5" s="259"/>
      <c r="E5" s="259"/>
      <c r="F5" s="224"/>
      <c r="G5" s="259"/>
      <c r="H5" s="262"/>
      <c r="I5" s="262"/>
      <c r="J5" s="276"/>
      <c r="K5" s="9">
        <v>1</v>
      </c>
      <c r="L5" s="10">
        <v>2</v>
      </c>
      <c r="M5" s="10">
        <v>3</v>
      </c>
      <c r="N5" s="10">
        <v>4</v>
      </c>
      <c r="O5" s="10">
        <v>5</v>
      </c>
      <c r="P5" s="10">
        <v>6</v>
      </c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  <c r="X5" s="10">
        <v>14</v>
      </c>
      <c r="Y5" s="10">
        <v>15</v>
      </c>
      <c r="Z5" s="10">
        <v>16</v>
      </c>
      <c r="AA5" s="10">
        <v>17</v>
      </c>
      <c r="AB5" s="10">
        <v>18</v>
      </c>
      <c r="AC5" s="11">
        <v>19</v>
      </c>
      <c r="AD5" s="230"/>
      <c r="AE5" s="224"/>
      <c r="AF5" s="224"/>
      <c r="AG5" s="227"/>
      <c r="AH5" s="230"/>
      <c r="AI5" s="224"/>
      <c r="AJ5" s="212"/>
      <c r="AK5" s="247"/>
      <c r="AL5" s="224"/>
      <c r="AM5" s="242"/>
      <c r="AN5" s="212"/>
      <c r="AO5" s="215"/>
      <c r="AP5" s="218"/>
      <c r="AQ5" s="219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</row>
    <row r="6" spans="1:59" x14ac:dyDescent="0.25">
      <c r="A6" s="33">
        <v>1</v>
      </c>
      <c r="B6" s="37"/>
      <c r="C6" s="45"/>
      <c r="D6" s="38"/>
      <c r="E6" s="38"/>
      <c r="F6" s="37"/>
      <c r="G6" s="38"/>
      <c r="H6" s="46"/>
      <c r="I6" s="133"/>
      <c r="J6" s="135"/>
      <c r="K6" s="18" t="str">
        <f>IF(OR(J6="1. Kyu",J6="1. Dan",J6="2. Dan",J6="3. Dan",J6="4. Dan"),"X","")</f>
        <v/>
      </c>
      <c r="L6" s="6" t="str">
        <f>IF(OR(J6="1. Kyu",J6="1. Dan",J6="2. Dan",J6="3. Dan",J6="4. Dan"),"X","")</f>
        <v/>
      </c>
      <c r="M6" s="6" t="str">
        <f>IF(OR(J6="6. Kyu",J6="6.1. Kyu",J6="6.2. Kyu",J6="3. Dan",J6="4. Dan"),"X","")</f>
        <v/>
      </c>
      <c r="N6" s="50"/>
      <c r="O6" s="50" t="str">
        <f t="shared" ref="O6:O25" si="0">IF(J6="3. Dan","X","")</f>
        <v/>
      </c>
      <c r="P6" s="50"/>
      <c r="Q6" s="50" t="str">
        <f t="shared" ref="Q6:Q25" si="1">IF(AND(C6="",OR(J6="6. Kyu",J6="6.1. Kyu",J6="6.2. Kyu",J6="5. Kyu",J6="5.1. Kyu",J6="5.2. Kyu")),"X","")</f>
        <v/>
      </c>
      <c r="R6" s="50"/>
      <c r="S6" s="50"/>
      <c r="T6" s="50"/>
      <c r="U6" s="50" t="str">
        <f t="shared" ref="U6:U25" si="2">IF(OR(J6="6. Kyu",J6="6.1. Kyu",J6="6.2. Kyu",J6="5. Kyu",J6="5.1. Kyu",J6="5.2. Kyu"),"X","")</f>
        <v/>
      </c>
      <c r="V6" s="6" t="str">
        <f>IF(OR(J6="6. Kyu",J6="6.1. Kyu",J6="6.2. Kyu",J6="5. Kyu",J6="5.1. Kyu",J6="5.2. Kyu",J6="4. Kyu",J6="4.1. Kyu",AND(J6="3. Kyu",C6="x")),"X","")</f>
        <v/>
      </c>
      <c r="W6" s="6" t="str">
        <f>IF(OR(J6="6. Kyu",J6="6.1. Kyu",J6="6.2. Kyu"),"X","")</f>
        <v/>
      </c>
      <c r="X6" s="6" t="str">
        <f>IF(OR(J6="6. Kyu",J6="6.1. Kyu",J6="6.2. Kyu"),"X","")</f>
        <v/>
      </c>
      <c r="Y6" s="6" t="str">
        <f>IF(OR(J6="6. Kyu",J6="6.1. Kyu",J6="6.2. Kyu"),"X","")</f>
        <v/>
      </c>
      <c r="Z6" s="6" t="str">
        <f>IF(OR(J6="3. Dan",J6="4. Dan"),"X","")</f>
        <v/>
      </c>
      <c r="AA6" s="6" t="str">
        <f>IF(OR(J6="6. Kyu",J6="6.1. Kyu",J6="6.2. Kyu",J6="5. Kyu",J6="5.1. Kyu",J6="5.2. Kyu",J6="4. Kyu",J6="4.1. Kyu",J6="3. Kyu",J6="3.1. Kyu",J6="2. Kyu",J6="2.1. Kyu",J6="1. Kyu",J6="1. Dan",J6="2. Dan"),"X","")</f>
        <v/>
      </c>
      <c r="AB6" s="6"/>
      <c r="AC6" s="19"/>
      <c r="AD6" s="18" t="str">
        <f>IF(J6="","",IF(OR(J6="6. Kyu",J6="6.1. Kyu",J6="6.2. Kyu",J6="5. Kyu",J6="5.1. Kyu",J6="5.2. Kyu",AND(J6="4. Kyu",C6="x"),AND(J6="3. Kyu",C6="x"),AND(J6="2. Kyu",C6="x"),B6="K"),"X","J"))</f>
        <v/>
      </c>
      <c r="AE6" s="6" t="str">
        <f>IF(J6="","",IF(OR(J6="6. Kyu",J6="6.1. Kyu",J6="6.2. Kyu",J6="5. Kyu",J6="5.1. Kyu",J6="5.2. Kyu",J6="4. Kyu",J6="4.1. Kyu",J6="3. Kyu",J6="3.1. Kyu",J6="2. Kyu",J6="2.1. Kyu"),"X","J"))</f>
        <v/>
      </c>
      <c r="AF6" s="6" t="str">
        <f>IF(J6="","",IF(OR(J6="6. Kyu",J6="6.1. Kyu",J6="6.2. Kyu",J6="5. Kyu",J6="5.1. Kyu",J6="5.2. Kyu",J6="4. Kyu",J6="4.1. Kyu",J6="3. Kyu",J6="3.1. Kyu",J6="2. Kyu",J6="2.1. Kyu"),"X","J"))</f>
        <v/>
      </c>
      <c r="AG6" s="20" t="str">
        <f>IF(J6="","",IF(OR(J6="6. Kyu",J6="6.1. Kyu",J6="6.2. Kyu",J6="5. Kyu",J6="5.1. Kyu",J6="5.2. Kyu",J6="4. Kyu",J6="4.1. Kyu",J6="3. Kyu",J6="3.1. Kyu",J6="2. Kyu",J6="2.1. Kyu",J6="2. Dan",J6="3. Dan",J6="4. Dan"),"X","J"))</f>
        <v/>
      </c>
      <c r="AH6" s="21" t="str">
        <f>IF(J6="","",IF(AND(C6="x",OR(J6="6. Kyu",J6="6.1. Kyu",J6="5. Kyu",J6="5.1. Kyu",J6="4. Kyu",J6="3. Kyu",J6="2. Kyu")),COUNTIF(K6:AC6,"")-6,COUNTIF(K6:AC6,"")))</f>
        <v/>
      </c>
      <c r="AI6" s="6" t="str">
        <f>IF(D6="","",Prüfungsbericht!$S$12)</f>
        <v/>
      </c>
      <c r="AJ6" s="36" t="str">
        <f>IF(OR(AH6="",AI6=""),"",IF(AI6=3,AH6*3,AH6*AI6*3))</f>
        <v/>
      </c>
      <c r="AK6" s="18"/>
      <c r="AL6" s="6" t="str">
        <f>IF(D6="","",IF(Prüfungsbericht!$S$12="","",IF(Prüfungsbericht!$S$12=1,"X","")))</f>
        <v/>
      </c>
      <c r="AM6" s="6" t="str">
        <f>IF(D6="","",IF(Prüfungsbericht!$S$12="","",IF(OR(Prüfungsbericht!$S$12=1,Prüfungsbericht!$S$12=2),"X","")))</f>
        <v/>
      </c>
      <c r="AN6" s="19" t="str">
        <f>IF(D6="","",IF(Prüfungsbericht!$S$12=1,"X",""))</f>
        <v/>
      </c>
      <c r="AO6" s="22"/>
      <c r="AP6" s="22"/>
      <c r="AQ6" s="150"/>
      <c r="AR6" s="148" t="s">
        <v>159</v>
      </c>
      <c r="AS6" s="148" t="s">
        <v>56</v>
      </c>
      <c r="AT6" s="148" t="s">
        <v>119</v>
      </c>
      <c r="AU6" s="148" t="s">
        <v>158</v>
      </c>
      <c r="AV6" s="149" t="str">
        <f>IF(OR(H6="",$Y$2=""),"",DATEDIF(H6,$Y$2,"y"))</f>
        <v/>
      </c>
      <c r="AW6" s="148" t="str">
        <f>IF(AV6="","",IF(AND(B6="K",AV6&gt;14),"nok",IF(AND(B6="",AV6&lt;15),"nok",IF(AND(B6="K",OR(AND(J6="2. Kyu",C6=""),J6="2.1. Kyu",J6="1. Kyu",J6="1. Dan",J6="2. Dan",J6="3. Dan",J6="4. Dan")),"nok","ok"))))</f>
        <v/>
      </c>
      <c r="AX6" s="148" t="str">
        <f t="shared" ref="AX6:AX25" si="3">IF(AV6="","",IF(AND(B6="Ü",AV6&lt;45),"nok",IF(AND(B6="Ü",C6="x"),"nok","ok")))</f>
        <v/>
      </c>
      <c r="AY6" s="148" t="str">
        <f>IF(AV6="","",IF(AND(C6="X",AV6&gt;14),"nok",IF(AND(B6="",C6="x"),"nok",IF(AND(B6="Ü",C6="x"),"nok",IF(AND(C6="x",OR(J6="6.2. Kyu",J6="5.2. Kyu",J6="4.1. Kyu",J6="3.1. Kyu",J6="2.1. Kyu",J6="1. Kyu",J6="1. Dan",J6="2. Dan",J6="3. Dan",J6="4. Dan")),"nok","ok")))))</f>
        <v/>
      </c>
      <c r="AZ6" s="148" t="str">
        <f>IF(AV6="","",IF(AND(AV6&lt;14,OR(AND(J6="3. Kyu",C6&lt;&gt;"x"),J6="3.1. Kyu",J6="2. Kyu",J6="2.1. Kyu",J6="1. Kyu",J6="1. Dan",J6="2. Dan",J6="3. Dan",J6="4. Dan")),"nok","ok"))</f>
        <v/>
      </c>
      <c r="BA6" s="148" t="str">
        <f>IF(AV6="","",IF(AND(J6="2. Kyu",C6="x",AV6&lt;&gt;14),"nok","ok"))</f>
        <v/>
      </c>
      <c r="BB6" s="148" t="str">
        <f>IF(AV6="","",IF(AND(AV6&lt;16,OR(AND(J6="2. Kyu",C6=""),J6="2.1. Kyu",J6="1. Kyu",J6="1. Dan",J6="2. Dan",J6="3. Dan",J6="4. Dan")),"nok","ok"))</f>
        <v/>
      </c>
      <c r="BC6" s="148" t="str">
        <f t="shared" ref="BC6:BC25" si="4">IF(AV6="","",IF(AND(AV6&lt;18,OR(J6="1. Kyu",J6="1. Dan",J6="2. Dan",J6="3. Dan",J6="4. Dan")),"nok","ok"))</f>
        <v/>
      </c>
      <c r="BD6" s="149" t="str">
        <f>IF(I6="","",DATEDIF(I6,Prüfungsbericht!R$6,"m"))</f>
        <v/>
      </c>
      <c r="BE6" s="148" t="str">
        <f>IF(BD6="","",IF(AND(BD6&lt;6,OR(J6="6. Kyu",J6="6.1. Kyu",J6="6.2. Kyu",J6="5. Kyu",J6="5.1. Kyu",J6="5.2. Kyu",J6="4. Kyu",J6="4.1. Kyu",J6="3. Kyu",J6="3.1. Kyu",AND(J6="2. Kyu",C6="x"))),"nok",IF(AND(BD6&lt;12,OR(AND(J6="2. Kyu",C6=""),J6="2.1. Kyu",J6="1. Kyu")),"nok",IF(AND(BD6&lt;24,J6="1. Dan"),"nok",IF(AND(BD6&lt;36,J6="2. Dan"),"nok",IF(AND(BD6&lt;48,J6="3. Dan"),"nok",IF(AND(BD6&lt;60,J6="4. Dan"),"nok","ok")))))))</f>
        <v/>
      </c>
      <c r="BF6" s="148" t="str">
        <f>IF(AND(C6="x",OR(J6="6. Kyu",J6="6.1. Kyu",J6="5. Kyu",J6="5.1. Kyu",J6="4. Kyu",J6="3. Kyu",J6="2. Kyu")),"komb4-10","sep4-10")</f>
        <v>sep4-10</v>
      </c>
      <c r="BG6" s="148" t="str">
        <f>IF(AND(C6="x",OR(J6="4. Kyu",J6="3. Kyu")),"komb4-11","sep4-11")</f>
        <v>sep4-11</v>
      </c>
    </row>
    <row r="7" spans="1:59" x14ac:dyDescent="0.25">
      <c r="A7" s="34">
        <v>2</v>
      </c>
      <c r="B7" s="44"/>
      <c r="C7" s="39"/>
      <c r="D7" s="40"/>
      <c r="E7" s="40"/>
      <c r="F7" s="39"/>
      <c r="G7" s="40"/>
      <c r="H7" s="41"/>
      <c r="I7" s="134"/>
      <c r="J7" s="136"/>
      <c r="K7" s="23" t="str">
        <f t="shared" ref="K7:K25" si="5">IF(OR(J7="1. Kyu",J7="1. Dan",J7="2. Dan",J7="3. Dan",J7="4. Dan"),"X","")</f>
        <v/>
      </c>
      <c r="L7" s="7" t="str">
        <f t="shared" ref="L7:L25" si="6">IF(OR(J7="1. Kyu",J7="1. Dan",J7="2. Dan",J7="3. Dan",J7="4. Dan"),"X","")</f>
        <v/>
      </c>
      <c r="M7" s="7" t="str">
        <f t="shared" ref="M7:M25" si="7">IF(OR(J7="6. Kyu",J7="6.1. Kyu",J7="6.2. Kyu",J7="3. Dan",J7="4. Dan"),"X","")</f>
        <v/>
      </c>
      <c r="N7" s="7"/>
      <c r="O7" s="7" t="str">
        <f t="shared" si="0"/>
        <v/>
      </c>
      <c r="P7" s="7"/>
      <c r="Q7" s="7" t="str">
        <f t="shared" si="1"/>
        <v/>
      </c>
      <c r="R7" s="7"/>
      <c r="S7" s="7"/>
      <c r="T7" s="7"/>
      <c r="U7" s="7" t="str">
        <f t="shared" si="2"/>
        <v/>
      </c>
      <c r="V7" s="7" t="str">
        <f t="shared" ref="V7:V25" si="8">IF(OR(J7="6. Kyu",J7="6.1. Kyu",J7="6.2. Kyu",J7="5. Kyu",J7="5.1. Kyu",J7="5.2. Kyu",J7="4. Kyu",J7="4.1. Kyu",AND(J7="3. Kyu",C7="x")),"X","")</f>
        <v/>
      </c>
      <c r="W7" s="7" t="str">
        <f t="shared" ref="W7:W25" si="9">IF(OR(J7="6. Kyu",J7="6.1. Kyu",J7="6.2. Kyu"),"X","")</f>
        <v/>
      </c>
      <c r="X7" s="7" t="str">
        <f t="shared" ref="X7:X25" si="10">IF(OR(J7="6. Kyu",J7="6.1. Kyu",J7="6.2. Kyu"),"X","")</f>
        <v/>
      </c>
      <c r="Y7" s="7" t="str">
        <f t="shared" ref="Y7:Y25" si="11">IF(OR(J7="6. Kyu",J7="6.1. Kyu",J7="6.2. Kyu"),"X","")</f>
        <v/>
      </c>
      <c r="Z7" s="7" t="str">
        <f t="shared" ref="Z7:Z25" si="12">IF(OR(J7="3. Dan",J7="4. Dan"),"X","")</f>
        <v/>
      </c>
      <c r="AA7" s="7" t="str">
        <f t="shared" ref="AA7:AA25" si="13">IF(OR(J7="6. Kyu",J7="6.1. Kyu",J7="6.2. Kyu",J7="5. Kyu",J7="5.1. Kyu",J7="5.2. Kyu",J7="4. Kyu",J7="4.1. Kyu",J7="3. Kyu",J7="3.1. Kyu",J7="2. Kyu",J7="2.1. Kyu",J7="1. Kyu",J7="1. Dan",J7="2. Dan"),"X","")</f>
        <v/>
      </c>
      <c r="AB7" s="7"/>
      <c r="AC7" s="24"/>
      <c r="AD7" s="23" t="str">
        <f t="shared" ref="AD7:AD25" si="14">IF(J7="","",IF(OR(J7="6. Kyu",J7="6.1. Kyu",J7="6.2. Kyu",J7="5. Kyu",J7="5.1. Kyu",J7="5.2. Kyu",AND(J7="4. Kyu",C7="x"),AND(J7="3. Kyu",C7="x"),AND(J7="2. Kyu",C7="x"),B7="K"),"X","J"))</f>
        <v/>
      </c>
      <c r="AE7" s="7" t="str">
        <f t="shared" ref="AE7:AE25" si="15">IF(J7="","",IF(OR(J7="6. Kyu",J7="6.1. Kyu",J7="6.2. Kyu",J7="5. Kyu",J7="5.1. Kyu",J7="5.2. Kyu",J7="4. Kyu",J7="4.1. Kyu",J7="3. Kyu",J7="3.1. Kyu",J7="2. Kyu",J7="2.1. Kyu"),"X","J"))</f>
        <v/>
      </c>
      <c r="AF7" s="7" t="str">
        <f t="shared" ref="AF7:AF25" si="16">IF(J7="","",IF(OR(J7="6. Kyu",J7="6.1. Kyu",J7="6.2. Kyu",J7="5. Kyu",J7="5.1. Kyu",J7="5.2. Kyu",J7="4. Kyu",J7="4.1. Kyu",J7="3. Kyu",J7="3.1. Kyu",J7="2. Kyu",J7="2.1. Kyu"),"X","J"))</f>
        <v/>
      </c>
      <c r="AG7" s="25" t="str">
        <f t="shared" ref="AG7:AG25" si="17">IF(J7="","",IF(OR(J7="6. Kyu",J7="6.1. Kyu",J7="6.2. Kyu",J7="5. Kyu",J7="5.1. Kyu",J7="5.2. Kyu",J7="4. Kyu",J7="4.1. Kyu",J7="3. Kyu",J7="3.1. Kyu",J7="2. Kyu",J7="2.1. Kyu",J7="2. Dan",J7="3. Dan",J7="4. Dan"),"X","J"))</f>
        <v/>
      </c>
      <c r="AH7" s="26" t="str">
        <f t="shared" ref="AH7:AH25" si="18">IF(J7="","",IF(AND(C7="x",OR(J7="6. Kyu",J7="6.1. Kyu",J7="5. Kyu",J7="5.1. Kyu",J7="4. Kyu",J7="3. Kyu",J7="2. Kyu")),COUNTIF(K7:AC7,"")-6,COUNTIF(K7:AC7,"")))</f>
        <v/>
      </c>
      <c r="AI7" s="7" t="str">
        <f>IF(D7="","",Prüfungsbericht!$S$12)</f>
        <v/>
      </c>
      <c r="AJ7" s="129" t="str">
        <f t="shared" ref="AJ7:AJ25" si="19">IF(OR(AH7="",AI7=""),"",IF(AI7=3,AH7*3,AH7*AI7*3))</f>
        <v/>
      </c>
      <c r="AK7" s="23"/>
      <c r="AL7" s="7" t="str">
        <f>IF(D7="","",IF(Prüfungsbericht!$S$12="","",IF(Prüfungsbericht!$S$12=1,"X","")))</f>
        <v/>
      </c>
      <c r="AM7" s="7" t="str">
        <f>IF(D7="","",IF(Prüfungsbericht!$S$12="","",IF(OR(Prüfungsbericht!$S$12=1,Prüfungsbericht!$S$12=2),"X","")))</f>
        <v/>
      </c>
      <c r="AN7" s="24" t="str">
        <f>IF(D7="","",IF(Prüfungsbericht!$S$12=1,"X",""))</f>
        <v/>
      </c>
      <c r="AO7" s="27"/>
      <c r="AP7" s="27"/>
      <c r="AQ7" s="150"/>
      <c r="AR7" s="148" t="s">
        <v>160</v>
      </c>
      <c r="AS7" s="148"/>
      <c r="AT7" s="148" t="s">
        <v>120</v>
      </c>
      <c r="AU7" s="148" t="s">
        <v>121</v>
      </c>
      <c r="AV7" s="149" t="str">
        <f t="shared" ref="AV7:AV25" si="20">IF(OR(H7="",$Y$2=""),"",DATEDIF(H7,$Y$2,"y"))</f>
        <v/>
      </c>
      <c r="AW7" s="148" t="str">
        <f t="shared" ref="AW7:AW24" si="21">IF(AV7="","",IF(AND(B7="K",AV7&gt;14),"nok",IF(AND(B7="",AV7&lt;15),"nok",IF(AND(B7="K",OR(AND(J7="2. Kyu",C7=""),J7="2.1. Kyu",J7="1. Kyu",J7="1. Dan",J7="2. Dan",J7="3. Dan",J7="4. Dan")),"nok","ok"))))</f>
        <v/>
      </c>
      <c r="AX7" s="148" t="str">
        <f t="shared" si="3"/>
        <v/>
      </c>
      <c r="AY7" s="148" t="str">
        <f t="shared" ref="AY7:AY25" si="22">IF(AV7="","",IF(AND(C7="X",AV7&gt;14),"nok",IF(AND(B7="",C7="x"),"nok",IF(AND(B7="Ü",C7="x"),"nok",IF(AND(C7="x",OR(J7="6.2. Kyu",J7="5.2. Kyu",J7="4.1. Kyu",J7="3.1. Kyu",J7="2.1. Kyu",J7="1. Kyu",J7="1. Dan",J7="2. Dan",J7="3. Dan",J7="4. Dan")),"nok","ok")))))</f>
        <v/>
      </c>
      <c r="AZ7" s="148" t="str">
        <f t="shared" ref="AZ7:AZ25" si="23">IF(AV7="","",IF(AND(AV7&lt;14,OR(AND(J7="3. Kyu",C7&lt;&gt;"x"),J7="3.1. Kyu",J7="2. Kyu",J7="2.1. Kyu",J7="1. Kyu",J7="1. Dan",J7="2. Dan",J7="3. Dan",J7="4. Dan")),"nok","ok"))</f>
        <v/>
      </c>
      <c r="BA7" s="148" t="str">
        <f t="shared" ref="BA7:BA25" si="24">IF(AV7="","",IF(AND(J7="2. Kyu",C7="x",AV7&lt;&gt;14),"nok","ok"))</f>
        <v/>
      </c>
      <c r="BB7" s="148" t="str">
        <f t="shared" ref="BB7:BB25" si="25">IF(AV7="","",IF(AND(AV7&lt;16,OR(AND(J7="2. Kyu",C7=""),J7="2.1. Kyu",J7="1. Kyu",J7="1. Dan",J7="2. Dan",J7="3. Dan",J7="4. Dan")),"nok","ok"))</f>
        <v/>
      </c>
      <c r="BC7" s="148" t="str">
        <f t="shared" si="4"/>
        <v/>
      </c>
      <c r="BD7" s="149" t="str">
        <f>IF(I7="","",DATEDIF(I7,Prüfungsbericht!R$6,"m"))</f>
        <v/>
      </c>
      <c r="BE7" s="148" t="str">
        <f t="shared" ref="BE7:BE25" si="26">IF(BD7="","",IF(AND(BD7&lt;6,OR(J7="6. Kyu",J7="6.1. Kyu",J7="6.2. Kyu",J7="5. Kyu",J7="5.1. Kyu",J7="5.2. Kyu",J7="4. Kyu",J7="4.1. Kyu",J7="3. Kyu",J7="3.1. Kyu",AND(J7="2. Kyu",C7="x"))),"nok",IF(AND(BD7&lt;12,OR(AND(J7="2. Kyu",C7=""),J7="2.1. Kyu",J7="1. Kyu")),"nok",IF(AND(BD7&lt;24,J7="1. Dan"),"nok",IF(AND(BD7&lt;36,J7="2. Dan"),"nok",IF(AND(BD7&lt;48,J7="3. Dan"),"nok",IF(AND(BD7&lt;60,J7="4. Dan"),"nok","ok")))))))</f>
        <v/>
      </c>
      <c r="BF7" s="148" t="str">
        <f t="shared" ref="BF7:BF25" si="27">IF(AND(C7="x",OR(J7="6. Kyu",J7="6.1. Kyu",J7="5. Kyu",J7="5.1. Kyu",J7="4. Kyu",J7="3. Kyu",J7="2. Kyu")),"komb4-10","sep4-10")</f>
        <v>sep4-10</v>
      </c>
      <c r="BG7" s="148" t="str">
        <f t="shared" ref="BG7:BG25" si="28">IF(AND(C7="x",OR(J7="4. Kyu",J7="3. Kyu")),"komb4-11","sep4-11")</f>
        <v>sep4-11</v>
      </c>
    </row>
    <row r="8" spans="1:59" x14ac:dyDescent="0.25">
      <c r="A8" s="34">
        <v>3</v>
      </c>
      <c r="B8" s="44"/>
      <c r="C8" s="39"/>
      <c r="D8" s="40"/>
      <c r="E8" s="40"/>
      <c r="F8" s="39"/>
      <c r="G8" s="40"/>
      <c r="H8" s="41"/>
      <c r="I8" s="134"/>
      <c r="J8" s="136"/>
      <c r="K8" s="23" t="str">
        <f t="shared" si="5"/>
        <v/>
      </c>
      <c r="L8" s="7" t="str">
        <f t="shared" si="6"/>
        <v/>
      </c>
      <c r="M8" s="7" t="str">
        <f t="shared" si="7"/>
        <v/>
      </c>
      <c r="N8" s="7"/>
      <c r="O8" s="7" t="str">
        <f t="shared" si="0"/>
        <v/>
      </c>
      <c r="P8" s="7"/>
      <c r="Q8" s="7" t="str">
        <f t="shared" si="1"/>
        <v/>
      </c>
      <c r="R8" s="7"/>
      <c r="S8" s="7"/>
      <c r="T8" s="7"/>
      <c r="U8" s="7" t="str">
        <f t="shared" si="2"/>
        <v/>
      </c>
      <c r="V8" s="7" t="str">
        <f t="shared" si="8"/>
        <v/>
      </c>
      <c r="W8" s="7" t="str">
        <f t="shared" si="9"/>
        <v/>
      </c>
      <c r="X8" s="7" t="str">
        <f t="shared" si="10"/>
        <v/>
      </c>
      <c r="Y8" s="7" t="str">
        <f t="shared" si="11"/>
        <v/>
      </c>
      <c r="Z8" s="7" t="str">
        <f t="shared" si="12"/>
        <v/>
      </c>
      <c r="AA8" s="7" t="str">
        <f t="shared" si="13"/>
        <v/>
      </c>
      <c r="AB8" s="7"/>
      <c r="AC8" s="24"/>
      <c r="AD8" s="23" t="str">
        <f t="shared" si="14"/>
        <v/>
      </c>
      <c r="AE8" s="7" t="str">
        <f t="shared" si="15"/>
        <v/>
      </c>
      <c r="AF8" s="7" t="str">
        <f t="shared" si="16"/>
        <v/>
      </c>
      <c r="AG8" s="25" t="str">
        <f t="shared" si="17"/>
        <v/>
      </c>
      <c r="AH8" s="26" t="str">
        <f t="shared" si="18"/>
        <v/>
      </c>
      <c r="AI8" s="7" t="str">
        <f>IF(D8="","",Prüfungsbericht!$S$12)</f>
        <v/>
      </c>
      <c r="AJ8" s="129" t="str">
        <f t="shared" si="19"/>
        <v/>
      </c>
      <c r="AK8" s="23"/>
      <c r="AL8" s="7" t="str">
        <f>IF(D8="","",IF(Prüfungsbericht!$S$12="","",IF(Prüfungsbericht!$S$12=1,"X","")))</f>
        <v/>
      </c>
      <c r="AM8" s="7" t="str">
        <f>IF(D8="","",IF(Prüfungsbericht!$S$12="","",IF(OR(Prüfungsbericht!$S$12=1,Prüfungsbericht!$S$12=2),"X","")))</f>
        <v/>
      </c>
      <c r="AN8" s="24" t="str">
        <f>IF(D8="","",IF(Prüfungsbericht!$S$12=1,"X",""))</f>
        <v/>
      </c>
      <c r="AO8" s="27"/>
      <c r="AP8" s="27"/>
      <c r="AQ8" s="150"/>
      <c r="AR8" s="148"/>
      <c r="AS8" s="148"/>
      <c r="AT8" s="148"/>
      <c r="AU8" s="148" t="s">
        <v>122</v>
      </c>
      <c r="AV8" s="149" t="str">
        <f t="shared" si="20"/>
        <v/>
      </c>
      <c r="AW8" s="148" t="str">
        <f t="shared" si="21"/>
        <v/>
      </c>
      <c r="AX8" s="148" t="str">
        <f t="shared" si="3"/>
        <v/>
      </c>
      <c r="AY8" s="148" t="str">
        <f t="shared" si="22"/>
        <v/>
      </c>
      <c r="AZ8" s="148" t="str">
        <f t="shared" si="23"/>
        <v/>
      </c>
      <c r="BA8" s="148" t="str">
        <f t="shared" si="24"/>
        <v/>
      </c>
      <c r="BB8" s="148" t="str">
        <f t="shared" si="25"/>
        <v/>
      </c>
      <c r="BC8" s="148" t="str">
        <f t="shared" si="4"/>
        <v/>
      </c>
      <c r="BD8" s="149" t="str">
        <f>IF(I8="","",DATEDIF(I8,Prüfungsbericht!R$6,"m"))</f>
        <v/>
      </c>
      <c r="BE8" s="148" t="str">
        <f t="shared" si="26"/>
        <v/>
      </c>
      <c r="BF8" s="148" t="str">
        <f t="shared" si="27"/>
        <v>sep4-10</v>
      </c>
      <c r="BG8" s="148" t="str">
        <f t="shared" si="28"/>
        <v>sep4-11</v>
      </c>
    </row>
    <row r="9" spans="1:59" x14ac:dyDescent="0.25">
      <c r="A9" s="34">
        <v>4</v>
      </c>
      <c r="B9" s="44"/>
      <c r="C9" s="39"/>
      <c r="D9" s="40"/>
      <c r="E9" s="40"/>
      <c r="F9" s="39"/>
      <c r="G9" s="40"/>
      <c r="H9" s="41"/>
      <c r="I9" s="134"/>
      <c r="J9" s="136"/>
      <c r="K9" s="23" t="str">
        <f t="shared" si="5"/>
        <v/>
      </c>
      <c r="L9" s="7" t="str">
        <f t="shared" si="6"/>
        <v/>
      </c>
      <c r="M9" s="7" t="str">
        <f t="shared" si="7"/>
        <v/>
      </c>
      <c r="N9" s="7"/>
      <c r="O9" s="7" t="str">
        <f t="shared" si="0"/>
        <v/>
      </c>
      <c r="P9" s="7"/>
      <c r="Q9" s="7" t="str">
        <f t="shared" si="1"/>
        <v/>
      </c>
      <c r="R9" s="7"/>
      <c r="S9" s="7"/>
      <c r="T9" s="7"/>
      <c r="U9" s="7" t="str">
        <f t="shared" si="2"/>
        <v/>
      </c>
      <c r="V9" s="7" t="str">
        <f t="shared" si="8"/>
        <v/>
      </c>
      <c r="W9" s="7" t="str">
        <f t="shared" si="9"/>
        <v/>
      </c>
      <c r="X9" s="7" t="str">
        <f t="shared" si="10"/>
        <v/>
      </c>
      <c r="Y9" s="7" t="str">
        <f t="shared" si="11"/>
        <v/>
      </c>
      <c r="Z9" s="7" t="str">
        <f t="shared" si="12"/>
        <v/>
      </c>
      <c r="AA9" s="7" t="str">
        <f t="shared" si="13"/>
        <v/>
      </c>
      <c r="AB9" s="7"/>
      <c r="AC9" s="24"/>
      <c r="AD9" s="23" t="str">
        <f t="shared" si="14"/>
        <v/>
      </c>
      <c r="AE9" s="7" t="str">
        <f t="shared" si="15"/>
        <v/>
      </c>
      <c r="AF9" s="7" t="str">
        <f t="shared" si="16"/>
        <v/>
      </c>
      <c r="AG9" s="25" t="str">
        <f t="shared" si="17"/>
        <v/>
      </c>
      <c r="AH9" s="26" t="str">
        <f t="shared" si="18"/>
        <v/>
      </c>
      <c r="AI9" s="7" t="str">
        <f>IF(D9="","",Prüfungsbericht!$S$12)</f>
        <v/>
      </c>
      <c r="AJ9" s="129" t="str">
        <f t="shared" si="19"/>
        <v/>
      </c>
      <c r="AK9" s="23"/>
      <c r="AL9" s="7" t="str">
        <f>IF(D9="","",IF(Prüfungsbericht!$S$12="","",IF(Prüfungsbericht!$S$12=1,"X","")))</f>
        <v/>
      </c>
      <c r="AM9" s="7" t="str">
        <f>IF(D9="","",IF(Prüfungsbericht!$S$12="","",IF(OR(Prüfungsbericht!$S$12=1,Prüfungsbericht!$S$12=2),"X","")))</f>
        <v/>
      </c>
      <c r="AN9" s="24" t="str">
        <f>IF(D9="","",IF(Prüfungsbericht!$S$12=1,"X",""))</f>
        <v/>
      </c>
      <c r="AO9" s="27"/>
      <c r="AP9" s="27"/>
      <c r="AQ9" s="150"/>
      <c r="AR9" s="148"/>
      <c r="AS9" s="148"/>
      <c r="AT9" s="148"/>
      <c r="AU9" s="148" t="s">
        <v>123</v>
      </c>
      <c r="AV9" s="149" t="str">
        <f t="shared" si="20"/>
        <v/>
      </c>
      <c r="AW9" s="148" t="str">
        <f t="shared" si="21"/>
        <v/>
      </c>
      <c r="AX9" s="148" t="str">
        <f t="shared" si="3"/>
        <v/>
      </c>
      <c r="AY9" s="148" t="str">
        <f t="shared" si="22"/>
        <v/>
      </c>
      <c r="AZ9" s="148" t="str">
        <f t="shared" si="23"/>
        <v/>
      </c>
      <c r="BA9" s="148" t="str">
        <f t="shared" si="24"/>
        <v/>
      </c>
      <c r="BB9" s="148" t="str">
        <f t="shared" si="25"/>
        <v/>
      </c>
      <c r="BC9" s="148" t="str">
        <f t="shared" si="4"/>
        <v/>
      </c>
      <c r="BD9" s="149" t="str">
        <f>IF(I9="","",DATEDIF(I9,Prüfungsbericht!R$6,"m"))</f>
        <v/>
      </c>
      <c r="BE9" s="148" t="str">
        <f t="shared" si="26"/>
        <v/>
      </c>
      <c r="BF9" s="148" t="str">
        <f t="shared" si="27"/>
        <v>sep4-10</v>
      </c>
      <c r="BG9" s="148" t="str">
        <f t="shared" si="28"/>
        <v>sep4-11</v>
      </c>
    </row>
    <row r="10" spans="1:59" x14ac:dyDescent="0.25">
      <c r="A10" s="34">
        <v>5</v>
      </c>
      <c r="B10" s="44"/>
      <c r="C10" s="39"/>
      <c r="D10" s="40"/>
      <c r="E10" s="40"/>
      <c r="F10" s="39"/>
      <c r="G10" s="40"/>
      <c r="H10" s="41"/>
      <c r="I10" s="134"/>
      <c r="J10" s="136"/>
      <c r="K10" s="23" t="str">
        <f t="shared" si="5"/>
        <v/>
      </c>
      <c r="L10" s="7" t="str">
        <f t="shared" si="6"/>
        <v/>
      </c>
      <c r="M10" s="7" t="str">
        <f t="shared" si="7"/>
        <v/>
      </c>
      <c r="N10" s="7"/>
      <c r="O10" s="7" t="str">
        <f t="shared" si="0"/>
        <v/>
      </c>
      <c r="P10" s="7"/>
      <c r="Q10" s="7" t="str">
        <f t="shared" si="1"/>
        <v/>
      </c>
      <c r="R10" s="7"/>
      <c r="S10" s="7"/>
      <c r="T10" s="7"/>
      <c r="U10" s="7" t="str">
        <f t="shared" si="2"/>
        <v/>
      </c>
      <c r="V10" s="7" t="str">
        <f t="shared" si="8"/>
        <v/>
      </c>
      <c r="W10" s="7" t="str">
        <f t="shared" si="9"/>
        <v/>
      </c>
      <c r="X10" s="7" t="str">
        <f t="shared" si="10"/>
        <v/>
      </c>
      <c r="Y10" s="7" t="str">
        <f t="shared" si="11"/>
        <v/>
      </c>
      <c r="Z10" s="7" t="str">
        <f t="shared" si="12"/>
        <v/>
      </c>
      <c r="AA10" s="7" t="str">
        <f t="shared" si="13"/>
        <v/>
      </c>
      <c r="AB10" s="7"/>
      <c r="AC10" s="24"/>
      <c r="AD10" s="23" t="str">
        <f t="shared" si="14"/>
        <v/>
      </c>
      <c r="AE10" s="7" t="str">
        <f t="shared" si="15"/>
        <v/>
      </c>
      <c r="AF10" s="7" t="str">
        <f t="shared" si="16"/>
        <v/>
      </c>
      <c r="AG10" s="25" t="str">
        <f t="shared" si="17"/>
        <v/>
      </c>
      <c r="AH10" s="26" t="str">
        <f t="shared" si="18"/>
        <v/>
      </c>
      <c r="AI10" s="7" t="str">
        <f>IF(D10="","",Prüfungsbericht!$S$12)</f>
        <v/>
      </c>
      <c r="AJ10" s="129" t="str">
        <f t="shared" si="19"/>
        <v/>
      </c>
      <c r="AK10" s="23"/>
      <c r="AL10" s="7" t="str">
        <f>IF(D10="","",IF(Prüfungsbericht!$S$12="","",IF(Prüfungsbericht!$S$12=1,"X","")))</f>
        <v/>
      </c>
      <c r="AM10" s="7" t="str">
        <f>IF(D10="","",IF(Prüfungsbericht!$S$12="","",IF(OR(Prüfungsbericht!$S$12=1,Prüfungsbericht!$S$12=2),"X","")))</f>
        <v/>
      </c>
      <c r="AN10" s="24" t="str">
        <f>IF(D10="","",IF(Prüfungsbericht!$S$12=1,"X",""))</f>
        <v/>
      </c>
      <c r="AO10" s="27"/>
      <c r="AP10" s="27"/>
      <c r="AQ10" s="150"/>
      <c r="AR10" s="148"/>
      <c r="AS10" s="148"/>
      <c r="AT10" s="148"/>
      <c r="AU10" s="148" t="s">
        <v>124</v>
      </c>
      <c r="AV10" s="149" t="str">
        <f t="shared" si="20"/>
        <v/>
      </c>
      <c r="AW10" s="148" t="str">
        <f t="shared" si="21"/>
        <v/>
      </c>
      <c r="AX10" s="148" t="str">
        <f t="shared" si="3"/>
        <v/>
      </c>
      <c r="AY10" s="148" t="str">
        <f t="shared" si="22"/>
        <v/>
      </c>
      <c r="AZ10" s="148" t="str">
        <f t="shared" si="23"/>
        <v/>
      </c>
      <c r="BA10" s="148" t="str">
        <f t="shared" si="24"/>
        <v/>
      </c>
      <c r="BB10" s="148" t="str">
        <f t="shared" si="25"/>
        <v/>
      </c>
      <c r="BC10" s="148" t="str">
        <f t="shared" si="4"/>
        <v/>
      </c>
      <c r="BD10" s="149" t="str">
        <f>IF(I10="","",DATEDIF(I10,Prüfungsbericht!R$6,"m"))</f>
        <v/>
      </c>
      <c r="BE10" s="148" t="str">
        <f t="shared" si="26"/>
        <v/>
      </c>
      <c r="BF10" s="148" t="str">
        <f t="shared" si="27"/>
        <v>sep4-10</v>
      </c>
      <c r="BG10" s="148" t="str">
        <f t="shared" si="28"/>
        <v>sep4-11</v>
      </c>
    </row>
    <row r="11" spans="1:59" x14ac:dyDescent="0.25">
      <c r="A11" s="34">
        <v>6</v>
      </c>
      <c r="B11" s="44"/>
      <c r="C11" s="39"/>
      <c r="D11" s="40"/>
      <c r="E11" s="40"/>
      <c r="F11" s="39"/>
      <c r="G11" s="40"/>
      <c r="H11" s="41"/>
      <c r="I11" s="134"/>
      <c r="J11" s="136"/>
      <c r="K11" s="23" t="str">
        <f t="shared" si="5"/>
        <v/>
      </c>
      <c r="L11" s="7" t="str">
        <f t="shared" si="6"/>
        <v/>
      </c>
      <c r="M11" s="7" t="str">
        <f t="shared" si="7"/>
        <v/>
      </c>
      <c r="N11" s="7"/>
      <c r="O11" s="7" t="str">
        <f t="shared" si="0"/>
        <v/>
      </c>
      <c r="P11" s="7"/>
      <c r="Q11" s="7" t="str">
        <f t="shared" si="1"/>
        <v/>
      </c>
      <c r="R11" s="7"/>
      <c r="S11" s="7"/>
      <c r="T11" s="7"/>
      <c r="U11" s="7" t="str">
        <f t="shared" si="2"/>
        <v/>
      </c>
      <c r="V11" s="7" t="str">
        <f t="shared" si="8"/>
        <v/>
      </c>
      <c r="W11" s="7" t="str">
        <f t="shared" si="9"/>
        <v/>
      </c>
      <c r="X11" s="7" t="str">
        <f t="shared" si="10"/>
        <v/>
      </c>
      <c r="Y11" s="7" t="str">
        <f t="shared" si="11"/>
        <v/>
      </c>
      <c r="Z11" s="7" t="str">
        <f t="shared" si="12"/>
        <v/>
      </c>
      <c r="AA11" s="7" t="str">
        <f t="shared" si="13"/>
        <v/>
      </c>
      <c r="AB11" s="7"/>
      <c r="AC11" s="24"/>
      <c r="AD11" s="23" t="str">
        <f t="shared" si="14"/>
        <v/>
      </c>
      <c r="AE11" s="7" t="str">
        <f t="shared" si="15"/>
        <v/>
      </c>
      <c r="AF11" s="7" t="str">
        <f t="shared" si="16"/>
        <v/>
      </c>
      <c r="AG11" s="25" t="str">
        <f t="shared" si="17"/>
        <v/>
      </c>
      <c r="AH11" s="26" t="str">
        <f t="shared" si="18"/>
        <v/>
      </c>
      <c r="AI11" s="7" t="str">
        <f>IF(D11="","",Prüfungsbericht!$S$12)</f>
        <v/>
      </c>
      <c r="AJ11" s="129" t="str">
        <f t="shared" si="19"/>
        <v/>
      </c>
      <c r="AK11" s="23"/>
      <c r="AL11" s="7" t="str">
        <f>IF(D11="","",IF(Prüfungsbericht!$S$12="","",IF(Prüfungsbericht!$S$12=1,"X","")))</f>
        <v/>
      </c>
      <c r="AM11" s="7" t="str">
        <f>IF(D11="","",IF(Prüfungsbericht!$S$12="","",IF(OR(Prüfungsbericht!$S$12=1,Prüfungsbericht!$S$12=2),"X","")))</f>
        <v/>
      </c>
      <c r="AN11" s="24" t="str">
        <f>IF(D11="","",IF(Prüfungsbericht!$S$12=1,"X",""))</f>
        <v/>
      </c>
      <c r="AO11" s="27"/>
      <c r="AP11" s="27"/>
      <c r="AQ11" s="150"/>
      <c r="AR11" s="148"/>
      <c r="AS11" s="148"/>
      <c r="AT11" s="148"/>
      <c r="AU11" s="148" t="s">
        <v>125</v>
      </c>
      <c r="AV11" s="149" t="str">
        <f t="shared" si="20"/>
        <v/>
      </c>
      <c r="AW11" s="148" t="str">
        <f t="shared" si="21"/>
        <v/>
      </c>
      <c r="AX11" s="148" t="str">
        <f t="shared" si="3"/>
        <v/>
      </c>
      <c r="AY11" s="148" t="str">
        <f t="shared" si="22"/>
        <v/>
      </c>
      <c r="AZ11" s="148" t="str">
        <f t="shared" si="23"/>
        <v/>
      </c>
      <c r="BA11" s="148" t="str">
        <f t="shared" si="24"/>
        <v/>
      </c>
      <c r="BB11" s="148" t="str">
        <f t="shared" si="25"/>
        <v/>
      </c>
      <c r="BC11" s="148" t="str">
        <f t="shared" si="4"/>
        <v/>
      </c>
      <c r="BD11" s="149" t="str">
        <f>IF(I11="","",DATEDIF(I11,Prüfungsbericht!R$6,"m"))</f>
        <v/>
      </c>
      <c r="BE11" s="148" t="str">
        <f t="shared" si="26"/>
        <v/>
      </c>
      <c r="BF11" s="148" t="str">
        <f t="shared" si="27"/>
        <v>sep4-10</v>
      </c>
      <c r="BG11" s="148" t="str">
        <f t="shared" si="28"/>
        <v>sep4-11</v>
      </c>
    </row>
    <row r="12" spans="1:59" x14ac:dyDescent="0.25">
      <c r="A12" s="34">
        <v>7</v>
      </c>
      <c r="B12" s="44"/>
      <c r="C12" s="39"/>
      <c r="D12" s="40"/>
      <c r="E12" s="40"/>
      <c r="F12" s="39"/>
      <c r="G12" s="40"/>
      <c r="H12" s="41"/>
      <c r="I12" s="134"/>
      <c r="J12" s="136"/>
      <c r="K12" s="23" t="str">
        <f t="shared" si="5"/>
        <v/>
      </c>
      <c r="L12" s="7" t="str">
        <f t="shared" si="6"/>
        <v/>
      </c>
      <c r="M12" s="7" t="str">
        <f t="shared" si="7"/>
        <v/>
      </c>
      <c r="N12" s="7"/>
      <c r="O12" s="7" t="str">
        <f t="shared" si="0"/>
        <v/>
      </c>
      <c r="P12" s="7"/>
      <c r="Q12" s="7" t="str">
        <f t="shared" si="1"/>
        <v/>
      </c>
      <c r="R12" s="7"/>
      <c r="S12" s="7"/>
      <c r="T12" s="7"/>
      <c r="U12" s="7" t="str">
        <f t="shared" si="2"/>
        <v/>
      </c>
      <c r="V12" s="7" t="str">
        <f t="shared" si="8"/>
        <v/>
      </c>
      <c r="W12" s="7" t="str">
        <f t="shared" si="9"/>
        <v/>
      </c>
      <c r="X12" s="7" t="str">
        <f t="shared" si="10"/>
        <v/>
      </c>
      <c r="Y12" s="7" t="str">
        <f t="shared" si="11"/>
        <v/>
      </c>
      <c r="Z12" s="7" t="str">
        <f t="shared" si="12"/>
        <v/>
      </c>
      <c r="AA12" s="7" t="str">
        <f t="shared" si="13"/>
        <v/>
      </c>
      <c r="AB12" s="7"/>
      <c r="AC12" s="24"/>
      <c r="AD12" s="23" t="str">
        <f t="shared" si="14"/>
        <v/>
      </c>
      <c r="AE12" s="7" t="str">
        <f t="shared" si="15"/>
        <v/>
      </c>
      <c r="AF12" s="7" t="str">
        <f t="shared" si="16"/>
        <v/>
      </c>
      <c r="AG12" s="25" t="str">
        <f t="shared" si="17"/>
        <v/>
      </c>
      <c r="AH12" s="26" t="str">
        <f t="shared" si="18"/>
        <v/>
      </c>
      <c r="AI12" s="7" t="str">
        <f>IF(D12="","",Prüfungsbericht!$S$12)</f>
        <v/>
      </c>
      <c r="AJ12" s="129" t="str">
        <f t="shared" si="19"/>
        <v/>
      </c>
      <c r="AK12" s="23"/>
      <c r="AL12" s="7" t="str">
        <f>IF(D12="","",IF(Prüfungsbericht!$S$12="","",IF(Prüfungsbericht!$S$12=1,"X","")))</f>
        <v/>
      </c>
      <c r="AM12" s="7" t="str">
        <f>IF(D12="","",IF(Prüfungsbericht!$S$12="","",IF(OR(Prüfungsbericht!$S$12=1,Prüfungsbericht!$S$12=2),"X","")))</f>
        <v/>
      </c>
      <c r="AN12" s="24" t="str">
        <f>IF(D12="","",IF(Prüfungsbericht!$S$12=1,"X",""))</f>
        <v/>
      </c>
      <c r="AO12" s="27"/>
      <c r="AP12" s="27"/>
      <c r="AQ12" s="150"/>
      <c r="AR12" s="148"/>
      <c r="AS12" s="148"/>
      <c r="AT12" s="148"/>
      <c r="AU12" s="148" t="s">
        <v>126</v>
      </c>
      <c r="AV12" s="149" t="str">
        <f t="shared" si="20"/>
        <v/>
      </c>
      <c r="AW12" s="148" t="str">
        <f t="shared" si="21"/>
        <v/>
      </c>
      <c r="AX12" s="148" t="str">
        <f t="shared" si="3"/>
        <v/>
      </c>
      <c r="AY12" s="148" t="str">
        <f t="shared" si="22"/>
        <v/>
      </c>
      <c r="AZ12" s="148" t="str">
        <f t="shared" si="23"/>
        <v/>
      </c>
      <c r="BA12" s="148" t="str">
        <f t="shared" si="24"/>
        <v/>
      </c>
      <c r="BB12" s="148" t="str">
        <f t="shared" si="25"/>
        <v/>
      </c>
      <c r="BC12" s="148" t="str">
        <f t="shared" si="4"/>
        <v/>
      </c>
      <c r="BD12" s="149" t="str">
        <f>IF(I12="","",DATEDIF(I12,Prüfungsbericht!R$6,"m"))</f>
        <v/>
      </c>
      <c r="BE12" s="148" t="str">
        <f t="shared" si="26"/>
        <v/>
      </c>
      <c r="BF12" s="148" t="str">
        <f t="shared" si="27"/>
        <v>sep4-10</v>
      </c>
      <c r="BG12" s="148" t="str">
        <f t="shared" si="28"/>
        <v>sep4-11</v>
      </c>
    </row>
    <row r="13" spans="1:59" x14ac:dyDescent="0.25">
      <c r="A13" s="34">
        <v>8</v>
      </c>
      <c r="B13" s="44"/>
      <c r="C13" s="39"/>
      <c r="D13" s="40"/>
      <c r="E13" s="40"/>
      <c r="F13" s="39"/>
      <c r="G13" s="40"/>
      <c r="H13" s="41"/>
      <c r="I13" s="134"/>
      <c r="J13" s="136"/>
      <c r="K13" s="23" t="str">
        <f t="shared" si="5"/>
        <v/>
      </c>
      <c r="L13" s="7" t="str">
        <f t="shared" si="6"/>
        <v/>
      </c>
      <c r="M13" s="7" t="str">
        <f t="shared" si="7"/>
        <v/>
      </c>
      <c r="N13" s="7"/>
      <c r="O13" s="7" t="str">
        <f t="shared" si="0"/>
        <v/>
      </c>
      <c r="P13" s="7"/>
      <c r="Q13" s="7" t="str">
        <f t="shared" si="1"/>
        <v/>
      </c>
      <c r="R13" s="7"/>
      <c r="S13" s="7"/>
      <c r="T13" s="7"/>
      <c r="U13" s="7" t="str">
        <f t="shared" si="2"/>
        <v/>
      </c>
      <c r="V13" s="7" t="str">
        <f t="shared" si="8"/>
        <v/>
      </c>
      <c r="W13" s="7" t="str">
        <f t="shared" si="9"/>
        <v/>
      </c>
      <c r="X13" s="7" t="str">
        <f t="shared" si="10"/>
        <v/>
      </c>
      <c r="Y13" s="7" t="str">
        <f t="shared" si="11"/>
        <v/>
      </c>
      <c r="Z13" s="7" t="str">
        <f t="shared" si="12"/>
        <v/>
      </c>
      <c r="AA13" s="7" t="str">
        <f t="shared" si="13"/>
        <v/>
      </c>
      <c r="AB13" s="7"/>
      <c r="AC13" s="24"/>
      <c r="AD13" s="23" t="str">
        <f t="shared" si="14"/>
        <v/>
      </c>
      <c r="AE13" s="7" t="str">
        <f t="shared" si="15"/>
        <v/>
      </c>
      <c r="AF13" s="7" t="str">
        <f t="shared" si="16"/>
        <v/>
      </c>
      <c r="AG13" s="25" t="str">
        <f t="shared" si="17"/>
        <v/>
      </c>
      <c r="AH13" s="26" t="str">
        <f t="shared" si="18"/>
        <v/>
      </c>
      <c r="AI13" s="7" t="str">
        <f>IF(D13="","",Prüfungsbericht!$S$12)</f>
        <v/>
      </c>
      <c r="AJ13" s="129" t="str">
        <f t="shared" si="19"/>
        <v/>
      </c>
      <c r="AK13" s="23"/>
      <c r="AL13" s="7" t="str">
        <f>IF(D13="","",IF(Prüfungsbericht!$S$12="","",IF(Prüfungsbericht!$S$12=1,"X","")))</f>
        <v/>
      </c>
      <c r="AM13" s="7" t="str">
        <f>IF(D13="","",IF(Prüfungsbericht!$S$12="","",IF(OR(Prüfungsbericht!$S$12=1,Prüfungsbericht!$S$12=2),"X","")))</f>
        <v/>
      </c>
      <c r="AN13" s="24" t="str">
        <f>IF(D13="","",IF(Prüfungsbericht!$S$12=1,"X",""))</f>
        <v/>
      </c>
      <c r="AO13" s="27"/>
      <c r="AP13" s="27"/>
      <c r="AQ13" s="150"/>
      <c r="AR13" s="148"/>
      <c r="AS13" s="148"/>
      <c r="AT13" s="148"/>
      <c r="AU13" s="148" t="s">
        <v>127</v>
      </c>
      <c r="AV13" s="149" t="str">
        <f t="shared" si="20"/>
        <v/>
      </c>
      <c r="AW13" s="148" t="str">
        <f t="shared" si="21"/>
        <v/>
      </c>
      <c r="AX13" s="148" t="str">
        <f t="shared" si="3"/>
        <v/>
      </c>
      <c r="AY13" s="148" t="str">
        <f t="shared" si="22"/>
        <v/>
      </c>
      <c r="AZ13" s="148" t="str">
        <f t="shared" si="23"/>
        <v/>
      </c>
      <c r="BA13" s="148" t="str">
        <f t="shared" si="24"/>
        <v/>
      </c>
      <c r="BB13" s="148" t="str">
        <f t="shared" si="25"/>
        <v/>
      </c>
      <c r="BC13" s="148" t="str">
        <f t="shared" si="4"/>
        <v/>
      </c>
      <c r="BD13" s="149" t="str">
        <f>IF(I13="","",DATEDIF(I13,Prüfungsbericht!R$6,"m"))</f>
        <v/>
      </c>
      <c r="BE13" s="148" t="str">
        <f t="shared" si="26"/>
        <v/>
      </c>
      <c r="BF13" s="148" t="str">
        <f t="shared" si="27"/>
        <v>sep4-10</v>
      </c>
      <c r="BG13" s="148" t="str">
        <f t="shared" si="28"/>
        <v>sep4-11</v>
      </c>
    </row>
    <row r="14" spans="1:59" x14ac:dyDescent="0.25">
      <c r="A14" s="34">
        <v>9</v>
      </c>
      <c r="B14" s="44"/>
      <c r="C14" s="39"/>
      <c r="D14" s="40"/>
      <c r="E14" s="40"/>
      <c r="F14" s="39"/>
      <c r="G14" s="40"/>
      <c r="H14" s="41"/>
      <c r="I14" s="134"/>
      <c r="J14" s="136"/>
      <c r="K14" s="23" t="str">
        <f t="shared" si="5"/>
        <v/>
      </c>
      <c r="L14" s="7" t="str">
        <f t="shared" si="6"/>
        <v/>
      </c>
      <c r="M14" s="7" t="str">
        <f t="shared" si="7"/>
        <v/>
      </c>
      <c r="N14" s="7"/>
      <c r="O14" s="7" t="str">
        <f t="shared" si="0"/>
        <v/>
      </c>
      <c r="P14" s="7"/>
      <c r="Q14" s="7" t="str">
        <f t="shared" si="1"/>
        <v/>
      </c>
      <c r="R14" s="7"/>
      <c r="S14" s="7"/>
      <c r="T14" s="7"/>
      <c r="U14" s="7" t="str">
        <f t="shared" si="2"/>
        <v/>
      </c>
      <c r="V14" s="7" t="str">
        <f t="shared" si="8"/>
        <v/>
      </c>
      <c r="W14" s="7" t="str">
        <f t="shared" si="9"/>
        <v/>
      </c>
      <c r="X14" s="7" t="str">
        <f t="shared" si="10"/>
        <v/>
      </c>
      <c r="Y14" s="7" t="str">
        <f t="shared" si="11"/>
        <v/>
      </c>
      <c r="Z14" s="7" t="str">
        <f t="shared" si="12"/>
        <v/>
      </c>
      <c r="AA14" s="7" t="str">
        <f t="shared" si="13"/>
        <v/>
      </c>
      <c r="AB14" s="7"/>
      <c r="AC14" s="24"/>
      <c r="AD14" s="23" t="str">
        <f t="shared" si="14"/>
        <v/>
      </c>
      <c r="AE14" s="7" t="str">
        <f t="shared" si="15"/>
        <v/>
      </c>
      <c r="AF14" s="7" t="str">
        <f t="shared" si="16"/>
        <v/>
      </c>
      <c r="AG14" s="25" t="str">
        <f t="shared" si="17"/>
        <v/>
      </c>
      <c r="AH14" s="26" t="str">
        <f t="shared" si="18"/>
        <v/>
      </c>
      <c r="AI14" s="7" t="str">
        <f>IF(D14="","",Prüfungsbericht!$S$12)</f>
        <v/>
      </c>
      <c r="AJ14" s="129" t="str">
        <f t="shared" si="19"/>
        <v/>
      </c>
      <c r="AK14" s="23"/>
      <c r="AL14" s="7" t="str">
        <f>IF(D14="","",IF(Prüfungsbericht!$S$12="","",IF(Prüfungsbericht!$S$12=1,"X","")))</f>
        <v/>
      </c>
      <c r="AM14" s="7" t="str">
        <f>IF(D14="","",IF(Prüfungsbericht!$S$12="","",IF(OR(Prüfungsbericht!$S$12=1,Prüfungsbericht!$S$12=2),"X","")))</f>
        <v/>
      </c>
      <c r="AN14" s="24" t="str">
        <f>IF(D14="","",IF(Prüfungsbericht!$S$12=1,"X",""))</f>
        <v/>
      </c>
      <c r="AO14" s="27"/>
      <c r="AP14" s="27"/>
      <c r="AQ14" s="150"/>
      <c r="AR14" s="148"/>
      <c r="AS14" s="148"/>
      <c r="AT14" s="148"/>
      <c r="AU14" s="148" t="s">
        <v>128</v>
      </c>
      <c r="AV14" s="149" t="str">
        <f t="shared" si="20"/>
        <v/>
      </c>
      <c r="AW14" s="148" t="str">
        <f t="shared" si="21"/>
        <v/>
      </c>
      <c r="AX14" s="148" t="str">
        <f t="shared" si="3"/>
        <v/>
      </c>
      <c r="AY14" s="148" t="str">
        <f t="shared" si="22"/>
        <v/>
      </c>
      <c r="AZ14" s="148" t="str">
        <f t="shared" si="23"/>
        <v/>
      </c>
      <c r="BA14" s="148" t="str">
        <f t="shared" si="24"/>
        <v/>
      </c>
      <c r="BB14" s="148" t="str">
        <f t="shared" si="25"/>
        <v/>
      </c>
      <c r="BC14" s="148" t="str">
        <f t="shared" si="4"/>
        <v/>
      </c>
      <c r="BD14" s="149" t="str">
        <f>IF(I14="","",DATEDIF(I14,Prüfungsbericht!R$6,"m"))</f>
        <v/>
      </c>
      <c r="BE14" s="148" t="str">
        <f t="shared" si="26"/>
        <v/>
      </c>
      <c r="BF14" s="148" t="str">
        <f t="shared" si="27"/>
        <v>sep4-10</v>
      </c>
      <c r="BG14" s="148" t="str">
        <f t="shared" si="28"/>
        <v>sep4-11</v>
      </c>
    </row>
    <row r="15" spans="1:59" x14ac:dyDescent="0.25">
      <c r="A15" s="34">
        <v>10</v>
      </c>
      <c r="B15" s="44"/>
      <c r="C15" s="39"/>
      <c r="D15" s="40"/>
      <c r="E15" s="40"/>
      <c r="F15" s="39"/>
      <c r="G15" s="40"/>
      <c r="H15" s="41"/>
      <c r="I15" s="134"/>
      <c r="J15" s="136"/>
      <c r="K15" s="23" t="str">
        <f t="shared" si="5"/>
        <v/>
      </c>
      <c r="L15" s="7" t="str">
        <f t="shared" si="6"/>
        <v/>
      </c>
      <c r="M15" s="7" t="str">
        <f t="shared" si="7"/>
        <v/>
      </c>
      <c r="N15" s="7"/>
      <c r="O15" s="7" t="str">
        <f t="shared" si="0"/>
        <v/>
      </c>
      <c r="P15" s="7"/>
      <c r="Q15" s="7" t="str">
        <f t="shared" si="1"/>
        <v/>
      </c>
      <c r="R15" s="7"/>
      <c r="S15" s="7"/>
      <c r="T15" s="7"/>
      <c r="U15" s="7" t="str">
        <f t="shared" si="2"/>
        <v/>
      </c>
      <c r="V15" s="7" t="str">
        <f t="shared" si="8"/>
        <v/>
      </c>
      <c r="W15" s="7" t="str">
        <f t="shared" si="9"/>
        <v/>
      </c>
      <c r="X15" s="7" t="str">
        <f t="shared" si="10"/>
        <v/>
      </c>
      <c r="Y15" s="7" t="str">
        <f t="shared" si="11"/>
        <v/>
      </c>
      <c r="Z15" s="7" t="str">
        <f t="shared" si="12"/>
        <v/>
      </c>
      <c r="AA15" s="7" t="str">
        <f t="shared" si="13"/>
        <v/>
      </c>
      <c r="AB15" s="7"/>
      <c r="AC15" s="24"/>
      <c r="AD15" s="23" t="str">
        <f t="shared" si="14"/>
        <v/>
      </c>
      <c r="AE15" s="7" t="str">
        <f t="shared" si="15"/>
        <v/>
      </c>
      <c r="AF15" s="7" t="str">
        <f t="shared" si="16"/>
        <v/>
      </c>
      <c r="AG15" s="25" t="str">
        <f t="shared" si="17"/>
        <v/>
      </c>
      <c r="AH15" s="26" t="str">
        <f t="shared" si="18"/>
        <v/>
      </c>
      <c r="AI15" s="7" t="str">
        <f>IF(D15="","",Prüfungsbericht!$S$12)</f>
        <v/>
      </c>
      <c r="AJ15" s="129" t="str">
        <f t="shared" si="19"/>
        <v/>
      </c>
      <c r="AK15" s="23"/>
      <c r="AL15" s="7" t="str">
        <f>IF(D15="","",IF(Prüfungsbericht!$S$12="","",IF(Prüfungsbericht!$S$12=1,"X","")))</f>
        <v/>
      </c>
      <c r="AM15" s="7" t="str">
        <f>IF(D15="","",IF(Prüfungsbericht!$S$12="","",IF(OR(Prüfungsbericht!$S$12=1,Prüfungsbericht!$S$12=2),"X","")))</f>
        <v/>
      </c>
      <c r="AN15" s="24" t="str">
        <f>IF(D15="","",IF(Prüfungsbericht!$S$12=1,"X",""))</f>
        <v/>
      </c>
      <c r="AO15" s="27"/>
      <c r="AP15" s="27"/>
      <c r="AQ15" s="150"/>
      <c r="AR15" s="148"/>
      <c r="AS15" s="148"/>
      <c r="AT15" s="148"/>
      <c r="AU15" s="148" t="s">
        <v>129</v>
      </c>
      <c r="AV15" s="149" t="str">
        <f t="shared" si="20"/>
        <v/>
      </c>
      <c r="AW15" s="148" t="str">
        <f t="shared" si="21"/>
        <v/>
      </c>
      <c r="AX15" s="148" t="str">
        <f t="shared" si="3"/>
        <v/>
      </c>
      <c r="AY15" s="148" t="str">
        <f t="shared" si="22"/>
        <v/>
      </c>
      <c r="AZ15" s="148" t="str">
        <f t="shared" si="23"/>
        <v/>
      </c>
      <c r="BA15" s="148" t="str">
        <f t="shared" si="24"/>
        <v/>
      </c>
      <c r="BB15" s="148" t="str">
        <f t="shared" si="25"/>
        <v/>
      </c>
      <c r="BC15" s="148" t="str">
        <f t="shared" si="4"/>
        <v/>
      </c>
      <c r="BD15" s="149" t="str">
        <f>IF(I15="","",DATEDIF(I15,Prüfungsbericht!R$6,"m"))</f>
        <v/>
      </c>
      <c r="BE15" s="148" t="str">
        <f t="shared" si="26"/>
        <v/>
      </c>
      <c r="BF15" s="148" t="str">
        <f t="shared" si="27"/>
        <v>sep4-10</v>
      </c>
      <c r="BG15" s="148" t="str">
        <f t="shared" si="28"/>
        <v>sep4-11</v>
      </c>
    </row>
    <row r="16" spans="1:59" x14ac:dyDescent="0.25">
      <c r="A16" s="34">
        <v>11</v>
      </c>
      <c r="B16" s="44"/>
      <c r="C16" s="39"/>
      <c r="D16" s="40"/>
      <c r="E16" s="40"/>
      <c r="F16" s="39"/>
      <c r="G16" s="40"/>
      <c r="H16" s="41"/>
      <c r="I16" s="134"/>
      <c r="J16" s="136"/>
      <c r="K16" s="23" t="str">
        <f t="shared" si="5"/>
        <v/>
      </c>
      <c r="L16" s="7" t="str">
        <f t="shared" si="6"/>
        <v/>
      </c>
      <c r="M16" s="7" t="str">
        <f t="shared" si="7"/>
        <v/>
      </c>
      <c r="N16" s="7"/>
      <c r="O16" s="7" t="str">
        <f t="shared" si="0"/>
        <v/>
      </c>
      <c r="P16" s="7"/>
      <c r="Q16" s="7" t="str">
        <f t="shared" si="1"/>
        <v/>
      </c>
      <c r="R16" s="7"/>
      <c r="S16" s="7"/>
      <c r="T16" s="7"/>
      <c r="U16" s="7" t="str">
        <f t="shared" si="2"/>
        <v/>
      </c>
      <c r="V16" s="7" t="str">
        <f t="shared" si="8"/>
        <v/>
      </c>
      <c r="W16" s="7" t="str">
        <f t="shared" si="9"/>
        <v/>
      </c>
      <c r="X16" s="7" t="str">
        <f t="shared" si="10"/>
        <v/>
      </c>
      <c r="Y16" s="7" t="str">
        <f t="shared" si="11"/>
        <v/>
      </c>
      <c r="Z16" s="7" t="str">
        <f t="shared" si="12"/>
        <v/>
      </c>
      <c r="AA16" s="7" t="str">
        <f t="shared" si="13"/>
        <v/>
      </c>
      <c r="AB16" s="7"/>
      <c r="AC16" s="24"/>
      <c r="AD16" s="23" t="str">
        <f t="shared" si="14"/>
        <v/>
      </c>
      <c r="AE16" s="7" t="str">
        <f t="shared" si="15"/>
        <v/>
      </c>
      <c r="AF16" s="7" t="str">
        <f t="shared" si="16"/>
        <v/>
      </c>
      <c r="AG16" s="25" t="str">
        <f t="shared" si="17"/>
        <v/>
      </c>
      <c r="AH16" s="26" t="str">
        <f t="shared" si="18"/>
        <v/>
      </c>
      <c r="AI16" s="7" t="str">
        <f>IF(D16="","",Prüfungsbericht!$S$12)</f>
        <v/>
      </c>
      <c r="AJ16" s="129" t="str">
        <f t="shared" si="19"/>
        <v/>
      </c>
      <c r="AK16" s="23"/>
      <c r="AL16" s="7" t="str">
        <f>IF(D16="","",IF(Prüfungsbericht!$S$12="","",IF(Prüfungsbericht!$S$12=1,"X","")))</f>
        <v/>
      </c>
      <c r="AM16" s="7" t="str">
        <f>IF(D16="","",IF(Prüfungsbericht!$S$12="","",IF(OR(Prüfungsbericht!$S$12=1,Prüfungsbericht!$S$12=2),"X","")))</f>
        <v/>
      </c>
      <c r="AN16" s="24" t="str">
        <f>IF(D16="","",IF(Prüfungsbericht!$S$12=1,"X",""))</f>
        <v/>
      </c>
      <c r="AO16" s="27"/>
      <c r="AP16" s="27"/>
      <c r="AQ16" s="150"/>
      <c r="AR16" s="148"/>
      <c r="AS16" s="148"/>
      <c r="AT16" s="148"/>
      <c r="AU16" s="148" t="s">
        <v>130</v>
      </c>
      <c r="AV16" s="149" t="str">
        <f t="shared" si="20"/>
        <v/>
      </c>
      <c r="AW16" s="148" t="str">
        <f t="shared" si="21"/>
        <v/>
      </c>
      <c r="AX16" s="148" t="str">
        <f t="shared" si="3"/>
        <v/>
      </c>
      <c r="AY16" s="148" t="str">
        <f t="shared" si="22"/>
        <v/>
      </c>
      <c r="AZ16" s="148" t="str">
        <f t="shared" si="23"/>
        <v/>
      </c>
      <c r="BA16" s="148" t="str">
        <f t="shared" si="24"/>
        <v/>
      </c>
      <c r="BB16" s="148" t="str">
        <f t="shared" si="25"/>
        <v/>
      </c>
      <c r="BC16" s="148" t="str">
        <f t="shared" si="4"/>
        <v/>
      </c>
      <c r="BD16" s="149" t="str">
        <f>IF(I16="","",DATEDIF(I16,Prüfungsbericht!R$6,"m"))</f>
        <v/>
      </c>
      <c r="BE16" s="148" t="str">
        <f t="shared" si="26"/>
        <v/>
      </c>
      <c r="BF16" s="148" t="str">
        <f t="shared" si="27"/>
        <v>sep4-10</v>
      </c>
      <c r="BG16" s="148" t="str">
        <f t="shared" si="28"/>
        <v>sep4-11</v>
      </c>
    </row>
    <row r="17" spans="1:59" x14ac:dyDescent="0.25">
      <c r="A17" s="34">
        <v>12</v>
      </c>
      <c r="B17" s="44"/>
      <c r="C17" s="39"/>
      <c r="D17" s="40"/>
      <c r="E17" s="40"/>
      <c r="F17" s="39"/>
      <c r="G17" s="40"/>
      <c r="H17" s="41"/>
      <c r="I17" s="134"/>
      <c r="J17" s="136"/>
      <c r="K17" s="23" t="str">
        <f t="shared" si="5"/>
        <v/>
      </c>
      <c r="L17" s="7" t="str">
        <f t="shared" si="6"/>
        <v/>
      </c>
      <c r="M17" s="7" t="str">
        <f t="shared" si="7"/>
        <v/>
      </c>
      <c r="N17" s="7"/>
      <c r="O17" s="7" t="str">
        <f t="shared" si="0"/>
        <v/>
      </c>
      <c r="P17" s="7"/>
      <c r="Q17" s="7" t="str">
        <f t="shared" si="1"/>
        <v/>
      </c>
      <c r="R17" s="7"/>
      <c r="S17" s="7"/>
      <c r="T17" s="7"/>
      <c r="U17" s="7" t="str">
        <f t="shared" si="2"/>
        <v/>
      </c>
      <c r="V17" s="7" t="str">
        <f t="shared" si="8"/>
        <v/>
      </c>
      <c r="W17" s="7" t="str">
        <f t="shared" si="9"/>
        <v/>
      </c>
      <c r="X17" s="7" t="str">
        <f t="shared" si="10"/>
        <v/>
      </c>
      <c r="Y17" s="7" t="str">
        <f t="shared" si="11"/>
        <v/>
      </c>
      <c r="Z17" s="7" t="str">
        <f t="shared" si="12"/>
        <v/>
      </c>
      <c r="AA17" s="7" t="str">
        <f t="shared" si="13"/>
        <v/>
      </c>
      <c r="AB17" s="7"/>
      <c r="AC17" s="24"/>
      <c r="AD17" s="23" t="str">
        <f t="shared" si="14"/>
        <v/>
      </c>
      <c r="AE17" s="7" t="str">
        <f t="shared" si="15"/>
        <v/>
      </c>
      <c r="AF17" s="7" t="str">
        <f t="shared" si="16"/>
        <v/>
      </c>
      <c r="AG17" s="25" t="str">
        <f t="shared" si="17"/>
        <v/>
      </c>
      <c r="AH17" s="26" t="str">
        <f t="shared" si="18"/>
        <v/>
      </c>
      <c r="AI17" s="7" t="str">
        <f>IF(D17="","",Prüfungsbericht!$S$12)</f>
        <v/>
      </c>
      <c r="AJ17" s="129" t="str">
        <f t="shared" si="19"/>
        <v/>
      </c>
      <c r="AK17" s="23"/>
      <c r="AL17" s="7" t="str">
        <f>IF(D17="","",IF(Prüfungsbericht!$S$12="","",IF(Prüfungsbericht!$S$12=1,"X","")))</f>
        <v/>
      </c>
      <c r="AM17" s="7" t="str">
        <f>IF(D17="","",IF(Prüfungsbericht!$S$12="","",IF(OR(Prüfungsbericht!$S$12=1,Prüfungsbericht!$S$12=2),"X","")))</f>
        <v/>
      </c>
      <c r="AN17" s="24" t="str">
        <f>IF(D17="","",IF(Prüfungsbericht!$S$12=1,"X",""))</f>
        <v/>
      </c>
      <c r="AO17" s="27"/>
      <c r="AP17" s="27"/>
      <c r="AQ17" s="150"/>
      <c r="AR17" s="148"/>
      <c r="AS17" s="148"/>
      <c r="AT17" s="148"/>
      <c r="AU17" s="148" t="s">
        <v>290</v>
      </c>
      <c r="AV17" s="149" t="str">
        <f t="shared" si="20"/>
        <v/>
      </c>
      <c r="AW17" s="148" t="str">
        <f t="shared" si="21"/>
        <v/>
      </c>
      <c r="AX17" s="148" t="str">
        <f t="shared" si="3"/>
        <v/>
      </c>
      <c r="AY17" s="148" t="str">
        <f t="shared" si="22"/>
        <v/>
      </c>
      <c r="AZ17" s="148" t="str">
        <f t="shared" si="23"/>
        <v/>
      </c>
      <c r="BA17" s="148" t="str">
        <f t="shared" si="24"/>
        <v/>
      </c>
      <c r="BB17" s="148" t="str">
        <f t="shared" si="25"/>
        <v/>
      </c>
      <c r="BC17" s="148" t="str">
        <f t="shared" si="4"/>
        <v/>
      </c>
      <c r="BD17" s="149" t="str">
        <f>IF(I17="","",DATEDIF(I17,Prüfungsbericht!R$6,"m"))</f>
        <v/>
      </c>
      <c r="BE17" s="148" t="str">
        <f t="shared" si="26"/>
        <v/>
      </c>
      <c r="BF17" s="148" t="str">
        <f t="shared" si="27"/>
        <v>sep4-10</v>
      </c>
      <c r="BG17" s="148" t="str">
        <f t="shared" si="28"/>
        <v>sep4-11</v>
      </c>
    </row>
    <row r="18" spans="1:59" x14ac:dyDescent="0.25">
      <c r="A18" s="34">
        <v>13</v>
      </c>
      <c r="B18" s="44"/>
      <c r="C18" s="39"/>
      <c r="D18" s="40"/>
      <c r="E18" s="40"/>
      <c r="F18" s="39"/>
      <c r="G18" s="40"/>
      <c r="H18" s="41"/>
      <c r="I18" s="134"/>
      <c r="J18" s="136"/>
      <c r="K18" s="23" t="str">
        <f t="shared" si="5"/>
        <v/>
      </c>
      <c r="L18" s="7" t="str">
        <f t="shared" si="6"/>
        <v/>
      </c>
      <c r="M18" s="7" t="str">
        <f t="shared" si="7"/>
        <v/>
      </c>
      <c r="N18" s="7"/>
      <c r="O18" s="7" t="str">
        <f t="shared" si="0"/>
        <v/>
      </c>
      <c r="P18" s="7"/>
      <c r="Q18" s="7" t="str">
        <f t="shared" si="1"/>
        <v/>
      </c>
      <c r="R18" s="7"/>
      <c r="S18" s="7"/>
      <c r="T18" s="7"/>
      <c r="U18" s="7" t="str">
        <f t="shared" si="2"/>
        <v/>
      </c>
      <c r="V18" s="7" t="str">
        <f t="shared" si="8"/>
        <v/>
      </c>
      <c r="W18" s="7" t="str">
        <f t="shared" si="9"/>
        <v/>
      </c>
      <c r="X18" s="7" t="str">
        <f t="shared" si="10"/>
        <v/>
      </c>
      <c r="Y18" s="7" t="str">
        <f t="shared" si="11"/>
        <v/>
      </c>
      <c r="Z18" s="7" t="str">
        <f t="shared" si="12"/>
        <v/>
      </c>
      <c r="AA18" s="7" t="str">
        <f t="shared" si="13"/>
        <v/>
      </c>
      <c r="AB18" s="7"/>
      <c r="AC18" s="24"/>
      <c r="AD18" s="23" t="str">
        <f t="shared" si="14"/>
        <v/>
      </c>
      <c r="AE18" s="7" t="str">
        <f t="shared" si="15"/>
        <v/>
      </c>
      <c r="AF18" s="7" t="str">
        <f t="shared" si="16"/>
        <v/>
      </c>
      <c r="AG18" s="25" t="str">
        <f t="shared" si="17"/>
        <v/>
      </c>
      <c r="AH18" s="26" t="str">
        <f t="shared" si="18"/>
        <v/>
      </c>
      <c r="AI18" s="7" t="str">
        <f>IF(D18="","",Prüfungsbericht!$S$12)</f>
        <v/>
      </c>
      <c r="AJ18" s="129" t="str">
        <f t="shared" si="19"/>
        <v/>
      </c>
      <c r="AK18" s="23"/>
      <c r="AL18" s="7" t="str">
        <f>IF(D18="","",IF(Prüfungsbericht!$S$12="","",IF(Prüfungsbericht!$S$12=1,"X","")))</f>
        <v/>
      </c>
      <c r="AM18" s="7" t="str">
        <f>IF(D18="","",IF(Prüfungsbericht!$S$12="","",IF(OR(Prüfungsbericht!$S$12=1,Prüfungsbericht!$S$12=2),"X","")))</f>
        <v/>
      </c>
      <c r="AN18" s="24" t="str">
        <f>IF(D18="","",IF(Prüfungsbericht!$S$12=1,"X",""))</f>
        <v/>
      </c>
      <c r="AO18" s="27"/>
      <c r="AP18" s="27"/>
      <c r="AQ18" s="150"/>
      <c r="AR18" s="148"/>
      <c r="AS18" s="148"/>
      <c r="AT18" s="148"/>
      <c r="AU18" s="148" t="s">
        <v>131</v>
      </c>
      <c r="AV18" s="149" t="str">
        <f t="shared" si="20"/>
        <v/>
      </c>
      <c r="AW18" s="148" t="str">
        <f t="shared" si="21"/>
        <v/>
      </c>
      <c r="AX18" s="148" t="str">
        <f t="shared" si="3"/>
        <v/>
      </c>
      <c r="AY18" s="148" t="str">
        <f t="shared" si="22"/>
        <v/>
      </c>
      <c r="AZ18" s="148" t="str">
        <f t="shared" si="23"/>
        <v/>
      </c>
      <c r="BA18" s="148" t="str">
        <f t="shared" si="24"/>
        <v/>
      </c>
      <c r="BB18" s="148" t="str">
        <f t="shared" si="25"/>
        <v/>
      </c>
      <c r="BC18" s="148" t="str">
        <f t="shared" si="4"/>
        <v/>
      </c>
      <c r="BD18" s="149" t="str">
        <f>IF(I18="","",DATEDIF(I18,Prüfungsbericht!R$6,"m"))</f>
        <v/>
      </c>
      <c r="BE18" s="148" t="str">
        <f t="shared" si="26"/>
        <v/>
      </c>
      <c r="BF18" s="148" t="str">
        <f t="shared" si="27"/>
        <v>sep4-10</v>
      </c>
      <c r="BG18" s="148" t="str">
        <f t="shared" si="28"/>
        <v>sep4-11</v>
      </c>
    </row>
    <row r="19" spans="1:59" x14ac:dyDescent="0.25">
      <c r="A19" s="34">
        <v>14</v>
      </c>
      <c r="B19" s="44"/>
      <c r="C19" s="39"/>
      <c r="D19" s="40"/>
      <c r="E19" s="40"/>
      <c r="F19" s="39"/>
      <c r="G19" s="40"/>
      <c r="H19" s="41"/>
      <c r="I19" s="134"/>
      <c r="J19" s="136"/>
      <c r="K19" s="23" t="str">
        <f t="shared" si="5"/>
        <v/>
      </c>
      <c r="L19" s="7" t="str">
        <f t="shared" si="6"/>
        <v/>
      </c>
      <c r="M19" s="7" t="str">
        <f t="shared" si="7"/>
        <v/>
      </c>
      <c r="N19" s="7"/>
      <c r="O19" s="7" t="str">
        <f t="shared" si="0"/>
        <v/>
      </c>
      <c r="P19" s="7"/>
      <c r="Q19" s="7" t="str">
        <f t="shared" si="1"/>
        <v/>
      </c>
      <c r="R19" s="7"/>
      <c r="S19" s="7"/>
      <c r="T19" s="7"/>
      <c r="U19" s="7" t="str">
        <f t="shared" si="2"/>
        <v/>
      </c>
      <c r="V19" s="7" t="str">
        <f t="shared" si="8"/>
        <v/>
      </c>
      <c r="W19" s="7" t="str">
        <f t="shared" si="9"/>
        <v/>
      </c>
      <c r="X19" s="7" t="str">
        <f t="shared" si="10"/>
        <v/>
      </c>
      <c r="Y19" s="7" t="str">
        <f t="shared" si="11"/>
        <v/>
      </c>
      <c r="Z19" s="7" t="str">
        <f t="shared" si="12"/>
        <v/>
      </c>
      <c r="AA19" s="7" t="str">
        <f t="shared" si="13"/>
        <v/>
      </c>
      <c r="AB19" s="7"/>
      <c r="AC19" s="24"/>
      <c r="AD19" s="23" t="str">
        <f t="shared" si="14"/>
        <v/>
      </c>
      <c r="AE19" s="7" t="str">
        <f t="shared" si="15"/>
        <v/>
      </c>
      <c r="AF19" s="7" t="str">
        <f t="shared" si="16"/>
        <v/>
      </c>
      <c r="AG19" s="25" t="str">
        <f t="shared" si="17"/>
        <v/>
      </c>
      <c r="AH19" s="26" t="str">
        <f t="shared" si="18"/>
        <v/>
      </c>
      <c r="AI19" s="7" t="str">
        <f>IF(D19="","",Prüfungsbericht!$S$12)</f>
        <v/>
      </c>
      <c r="AJ19" s="129" t="str">
        <f t="shared" si="19"/>
        <v/>
      </c>
      <c r="AK19" s="23"/>
      <c r="AL19" s="7" t="str">
        <f>IF(D19="","",IF(Prüfungsbericht!$S$12="","",IF(Prüfungsbericht!$S$12=1,"X","")))</f>
        <v/>
      </c>
      <c r="AM19" s="7" t="str">
        <f>IF(D19="","",IF(Prüfungsbericht!$S$12="","",IF(OR(Prüfungsbericht!$S$12=1,Prüfungsbericht!$S$12=2),"X","")))</f>
        <v/>
      </c>
      <c r="AN19" s="24" t="str">
        <f>IF(D19="","",IF(Prüfungsbericht!$S$12=1,"X",""))</f>
        <v/>
      </c>
      <c r="AO19" s="27"/>
      <c r="AP19" s="27"/>
      <c r="AQ19" s="150"/>
      <c r="AR19" s="148"/>
      <c r="AS19" s="148"/>
      <c r="AT19" s="148"/>
      <c r="AU19" s="148" t="s">
        <v>2</v>
      </c>
      <c r="AV19" s="149" t="str">
        <f t="shared" si="20"/>
        <v/>
      </c>
      <c r="AW19" s="148" t="str">
        <f t="shared" si="21"/>
        <v/>
      </c>
      <c r="AX19" s="148" t="str">
        <f t="shared" si="3"/>
        <v/>
      </c>
      <c r="AY19" s="148" t="str">
        <f t="shared" si="22"/>
        <v/>
      </c>
      <c r="AZ19" s="148" t="str">
        <f t="shared" si="23"/>
        <v/>
      </c>
      <c r="BA19" s="148" t="str">
        <f t="shared" si="24"/>
        <v/>
      </c>
      <c r="BB19" s="148" t="str">
        <f t="shared" si="25"/>
        <v/>
      </c>
      <c r="BC19" s="148" t="str">
        <f t="shared" si="4"/>
        <v/>
      </c>
      <c r="BD19" s="149" t="str">
        <f>IF(I19="","",DATEDIF(I19,Prüfungsbericht!R$6,"m"))</f>
        <v/>
      </c>
      <c r="BE19" s="148" t="str">
        <f t="shared" si="26"/>
        <v/>
      </c>
      <c r="BF19" s="148" t="str">
        <f t="shared" si="27"/>
        <v>sep4-10</v>
      </c>
      <c r="BG19" s="148" t="str">
        <f t="shared" si="28"/>
        <v>sep4-11</v>
      </c>
    </row>
    <row r="20" spans="1:59" x14ac:dyDescent="0.25">
      <c r="A20" s="34">
        <v>15</v>
      </c>
      <c r="B20" s="44"/>
      <c r="C20" s="39"/>
      <c r="D20" s="40"/>
      <c r="E20" s="40"/>
      <c r="F20" s="39"/>
      <c r="G20" s="40"/>
      <c r="H20" s="41"/>
      <c r="I20" s="134"/>
      <c r="J20" s="136"/>
      <c r="K20" s="23" t="str">
        <f t="shared" si="5"/>
        <v/>
      </c>
      <c r="L20" s="7" t="str">
        <f t="shared" si="6"/>
        <v/>
      </c>
      <c r="M20" s="7" t="str">
        <f t="shared" si="7"/>
        <v/>
      </c>
      <c r="N20" s="7"/>
      <c r="O20" s="7" t="str">
        <f t="shared" si="0"/>
        <v/>
      </c>
      <c r="P20" s="7"/>
      <c r="Q20" s="7" t="str">
        <f t="shared" si="1"/>
        <v/>
      </c>
      <c r="R20" s="7"/>
      <c r="S20" s="7"/>
      <c r="T20" s="7"/>
      <c r="U20" s="7" t="str">
        <f t="shared" si="2"/>
        <v/>
      </c>
      <c r="V20" s="7" t="str">
        <f t="shared" si="8"/>
        <v/>
      </c>
      <c r="W20" s="7" t="str">
        <f t="shared" si="9"/>
        <v/>
      </c>
      <c r="X20" s="7" t="str">
        <f t="shared" si="10"/>
        <v/>
      </c>
      <c r="Y20" s="7" t="str">
        <f t="shared" si="11"/>
        <v/>
      </c>
      <c r="Z20" s="7" t="str">
        <f t="shared" si="12"/>
        <v/>
      </c>
      <c r="AA20" s="7" t="str">
        <f t="shared" si="13"/>
        <v/>
      </c>
      <c r="AB20" s="7"/>
      <c r="AC20" s="24"/>
      <c r="AD20" s="23" t="str">
        <f t="shared" si="14"/>
        <v/>
      </c>
      <c r="AE20" s="7" t="str">
        <f t="shared" si="15"/>
        <v/>
      </c>
      <c r="AF20" s="7" t="str">
        <f t="shared" si="16"/>
        <v/>
      </c>
      <c r="AG20" s="25" t="str">
        <f t="shared" si="17"/>
        <v/>
      </c>
      <c r="AH20" s="26" t="str">
        <f t="shared" si="18"/>
        <v/>
      </c>
      <c r="AI20" s="7" t="str">
        <f>IF(D20="","",Prüfungsbericht!$S$12)</f>
        <v/>
      </c>
      <c r="AJ20" s="129" t="str">
        <f t="shared" si="19"/>
        <v/>
      </c>
      <c r="AK20" s="23"/>
      <c r="AL20" s="7" t="str">
        <f>IF(D20="","",IF(Prüfungsbericht!$S$12="","",IF(Prüfungsbericht!$S$12=1,"X","")))</f>
        <v/>
      </c>
      <c r="AM20" s="7" t="str">
        <f>IF(D20="","",IF(Prüfungsbericht!$S$12="","",IF(OR(Prüfungsbericht!$S$12=1,Prüfungsbericht!$S$12=2),"X","")))</f>
        <v/>
      </c>
      <c r="AN20" s="24" t="str">
        <f>IF(D20="","",IF(Prüfungsbericht!$S$12=1,"X",""))</f>
        <v/>
      </c>
      <c r="AO20" s="27"/>
      <c r="AP20" s="27"/>
      <c r="AQ20" s="150"/>
      <c r="AR20" s="148"/>
      <c r="AS20" s="148"/>
      <c r="AT20" s="148"/>
      <c r="AU20" s="148" t="s">
        <v>3</v>
      </c>
      <c r="AV20" s="149" t="str">
        <f t="shared" si="20"/>
        <v/>
      </c>
      <c r="AW20" s="148" t="str">
        <f t="shared" si="21"/>
        <v/>
      </c>
      <c r="AX20" s="148" t="str">
        <f t="shared" si="3"/>
        <v/>
      </c>
      <c r="AY20" s="148" t="str">
        <f t="shared" si="22"/>
        <v/>
      </c>
      <c r="AZ20" s="148" t="str">
        <f t="shared" si="23"/>
        <v/>
      </c>
      <c r="BA20" s="148" t="str">
        <f t="shared" si="24"/>
        <v/>
      </c>
      <c r="BB20" s="148" t="str">
        <f t="shared" si="25"/>
        <v/>
      </c>
      <c r="BC20" s="148" t="str">
        <f t="shared" si="4"/>
        <v/>
      </c>
      <c r="BD20" s="149" t="str">
        <f>IF(I20="","",DATEDIF(I20,Prüfungsbericht!R$6,"m"))</f>
        <v/>
      </c>
      <c r="BE20" s="148" t="str">
        <f t="shared" si="26"/>
        <v/>
      </c>
      <c r="BF20" s="148" t="str">
        <f t="shared" si="27"/>
        <v>sep4-10</v>
      </c>
      <c r="BG20" s="148" t="str">
        <f t="shared" si="28"/>
        <v>sep4-11</v>
      </c>
    </row>
    <row r="21" spans="1:59" x14ac:dyDescent="0.25">
      <c r="A21" s="34">
        <v>16</v>
      </c>
      <c r="B21" s="44"/>
      <c r="C21" s="39"/>
      <c r="D21" s="40"/>
      <c r="E21" s="40"/>
      <c r="F21" s="39"/>
      <c r="G21" s="40"/>
      <c r="H21" s="41"/>
      <c r="I21" s="134"/>
      <c r="J21" s="136"/>
      <c r="K21" s="23" t="str">
        <f t="shared" si="5"/>
        <v/>
      </c>
      <c r="L21" s="7" t="str">
        <f t="shared" si="6"/>
        <v/>
      </c>
      <c r="M21" s="7" t="str">
        <f t="shared" si="7"/>
        <v/>
      </c>
      <c r="N21" s="7"/>
      <c r="O21" s="7" t="str">
        <f t="shared" si="0"/>
        <v/>
      </c>
      <c r="P21" s="7"/>
      <c r="Q21" s="7" t="str">
        <f t="shared" si="1"/>
        <v/>
      </c>
      <c r="R21" s="7"/>
      <c r="S21" s="7"/>
      <c r="T21" s="7"/>
      <c r="U21" s="7" t="str">
        <f t="shared" si="2"/>
        <v/>
      </c>
      <c r="V21" s="7" t="str">
        <f t="shared" si="8"/>
        <v/>
      </c>
      <c r="W21" s="7" t="str">
        <f t="shared" si="9"/>
        <v/>
      </c>
      <c r="X21" s="7" t="str">
        <f t="shared" si="10"/>
        <v/>
      </c>
      <c r="Y21" s="7" t="str">
        <f t="shared" si="11"/>
        <v/>
      </c>
      <c r="Z21" s="7" t="str">
        <f t="shared" si="12"/>
        <v/>
      </c>
      <c r="AA21" s="7" t="str">
        <f t="shared" si="13"/>
        <v/>
      </c>
      <c r="AB21" s="7"/>
      <c r="AC21" s="24"/>
      <c r="AD21" s="23" t="str">
        <f t="shared" si="14"/>
        <v/>
      </c>
      <c r="AE21" s="7" t="str">
        <f t="shared" si="15"/>
        <v/>
      </c>
      <c r="AF21" s="7" t="str">
        <f t="shared" si="16"/>
        <v/>
      </c>
      <c r="AG21" s="25" t="str">
        <f t="shared" si="17"/>
        <v/>
      </c>
      <c r="AH21" s="26" t="str">
        <f t="shared" si="18"/>
        <v/>
      </c>
      <c r="AI21" s="7" t="str">
        <f>IF(D21="","",Prüfungsbericht!$S$12)</f>
        <v/>
      </c>
      <c r="AJ21" s="129" t="str">
        <f t="shared" si="19"/>
        <v/>
      </c>
      <c r="AK21" s="23"/>
      <c r="AL21" s="7" t="str">
        <f>IF(D21="","",IF(Prüfungsbericht!$S$12="","",IF(Prüfungsbericht!$S$12=1,"X","")))</f>
        <v/>
      </c>
      <c r="AM21" s="7" t="str">
        <f>IF(D21="","",IF(Prüfungsbericht!$S$12="","",IF(OR(Prüfungsbericht!$S$12=1,Prüfungsbericht!$S$12=2),"X","")))</f>
        <v/>
      </c>
      <c r="AN21" s="24" t="str">
        <f>IF(D21="","",IF(Prüfungsbericht!$S$12=1,"X",""))</f>
        <v/>
      </c>
      <c r="AO21" s="27"/>
      <c r="AP21" s="27"/>
      <c r="AQ21" s="150"/>
      <c r="AR21" s="148"/>
      <c r="AS21" s="148"/>
      <c r="AT21" s="148"/>
      <c r="AU21" s="148" t="s">
        <v>4</v>
      </c>
      <c r="AV21" s="149" t="str">
        <f t="shared" si="20"/>
        <v/>
      </c>
      <c r="AW21" s="148" t="str">
        <f t="shared" si="21"/>
        <v/>
      </c>
      <c r="AX21" s="148" t="str">
        <f t="shared" si="3"/>
        <v/>
      </c>
      <c r="AY21" s="148" t="str">
        <f t="shared" si="22"/>
        <v/>
      </c>
      <c r="AZ21" s="148" t="str">
        <f t="shared" si="23"/>
        <v/>
      </c>
      <c r="BA21" s="148" t="str">
        <f t="shared" si="24"/>
        <v/>
      </c>
      <c r="BB21" s="148" t="str">
        <f t="shared" si="25"/>
        <v/>
      </c>
      <c r="BC21" s="148" t="str">
        <f t="shared" si="4"/>
        <v/>
      </c>
      <c r="BD21" s="149" t="str">
        <f>IF(I21="","",DATEDIF(I21,Prüfungsbericht!R$6,"m"))</f>
        <v/>
      </c>
      <c r="BE21" s="148" t="str">
        <f t="shared" si="26"/>
        <v/>
      </c>
      <c r="BF21" s="148" t="str">
        <f t="shared" si="27"/>
        <v>sep4-10</v>
      </c>
      <c r="BG21" s="148" t="str">
        <f t="shared" si="28"/>
        <v>sep4-11</v>
      </c>
    </row>
    <row r="22" spans="1:59" x14ac:dyDescent="0.25">
      <c r="A22" s="34">
        <v>17</v>
      </c>
      <c r="B22" s="44"/>
      <c r="C22" s="39"/>
      <c r="D22" s="40"/>
      <c r="E22" s="40"/>
      <c r="F22" s="39"/>
      <c r="G22" s="40"/>
      <c r="H22" s="41"/>
      <c r="I22" s="134"/>
      <c r="J22" s="136"/>
      <c r="K22" s="23" t="str">
        <f t="shared" si="5"/>
        <v/>
      </c>
      <c r="L22" s="7" t="str">
        <f t="shared" si="6"/>
        <v/>
      </c>
      <c r="M22" s="7" t="str">
        <f t="shared" si="7"/>
        <v/>
      </c>
      <c r="N22" s="7"/>
      <c r="O22" s="7" t="str">
        <f t="shared" si="0"/>
        <v/>
      </c>
      <c r="P22" s="7"/>
      <c r="Q22" s="7" t="str">
        <f t="shared" si="1"/>
        <v/>
      </c>
      <c r="R22" s="7"/>
      <c r="S22" s="7"/>
      <c r="T22" s="7"/>
      <c r="U22" s="7" t="str">
        <f t="shared" si="2"/>
        <v/>
      </c>
      <c r="V22" s="7" t="str">
        <f t="shared" si="8"/>
        <v/>
      </c>
      <c r="W22" s="7" t="str">
        <f t="shared" si="9"/>
        <v/>
      </c>
      <c r="X22" s="7" t="str">
        <f t="shared" si="10"/>
        <v/>
      </c>
      <c r="Y22" s="7" t="str">
        <f t="shared" si="11"/>
        <v/>
      </c>
      <c r="Z22" s="7" t="str">
        <f t="shared" si="12"/>
        <v/>
      </c>
      <c r="AA22" s="7" t="str">
        <f t="shared" si="13"/>
        <v/>
      </c>
      <c r="AB22" s="7"/>
      <c r="AC22" s="24"/>
      <c r="AD22" s="23" t="str">
        <f t="shared" si="14"/>
        <v/>
      </c>
      <c r="AE22" s="7" t="str">
        <f t="shared" si="15"/>
        <v/>
      </c>
      <c r="AF22" s="7" t="str">
        <f t="shared" si="16"/>
        <v/>
      </c>
      <c r="AG22" s="25" t="str">
        <f t="shared" si="17"/>
        <v/>
      </c>
      <c r="AH22" s="26" t="str">
        <f t="shared" si="18"/>
        <v/>
      </c>
      <c r="AI22" s="7" t="str">
        <f>IF(D22="","",Prüfungsbericht!$S$12)</f>
        <v/>
      </c>
      <c r="AJ22" s="129" t="str">
        <f t="shared" si="19"/>
        <v/>
      </c>
      <c r="AK22" s="23"/>
      <c r="AL22" s="7" t="str">
        <f>IF(D22="","",IF(Prüfungsbericht!$S$12="","",IF(Prüfungsbericht!$S$12=1,"X","")))</f>
        <v/>
      </c>
      <c r="AM22" s="7" t="str">
        <f>IF(D22="","",IF(Prüfungsbericht!$S$12="","",IF(OR(Prüfungsbericht!$S$12=1,Prüfungsbericht!$S$12=2),"X","")))</f>
        <v/>
      </c>
      <c r="AN22" s="24" t="str">
        <f>IF(D22="","",IF(Prüfungsbericht!$S$12=1,"X",""))</f>
        <v/>
      </c>
      <c r="AO22" s="27"/>
      <c r="AP22" s="27"/>
      <c r="AQ22" s="150"/>
      <c r="AR22" s="148"/>
      <c r="AS22" s="148"/>
      <c r="AT22" s="148"/>
      <c r="AU22" s="148" t="s">
        <v>5</v>
      </c>
      <c r="AV22" s="149" t="str">
        <f t="shared" si="20"/>
        <v/>
      </c>
      <c r="AW22" s="148" t="str">
        <f t="shared" si="21"/>
        <v/>
      </c>
      <c r="AX22" s="148" t="str">
        <f t="shared" si="3"/>
        <v/>
      </c>
      <c r="AY22" s="148" t="str">
        <f t="shared" si="22"/>
        <v/>
      </c>
      <c r="AZ22" s="148" t="str">
        <f t="shared" si="23"/>
        <v/>
      </c>
      <c r="BA22" s="148" t="str">
        <f t="shared" si="24"/>
        <v/>
      </c>
      <c r="BB22" s="148" t="str">
        <f t="shared" si="25"/>
        <v/>
      </c>
      <c r="BC22" s="148" t="str">
        <f t="shared" si="4"/>
        <v/>
      </c>
      <c r="BD22" s="149" t="str">
        <f>IF(I22="","",DATEDIF(I22,Prüfungsbericht!R$6,"m"))</f>
        <v/>
      </c>
      <c r="BE22" s="148" t="str">
        <f t="shared" si="26"/>
        <v/>
      </c>
      <c r="BF22" s="148" t="str">
        <f t="shared" si="27"/>
        <v>sep4-10</v>
      </c>
      <c r="BG22" s="148" t="str">
        <f t="shared" si="28"/>
        <v>sep4-11</v>
      </c>
    </row>
    <row r="23" spans="1:59" x14ac:dyDescent="0.25">
      <c r="A23" s="34">
        <v>18</v>
      </c>
      <c r="B23" s="44"/>
      <c r="C23" s="39"/>
      <c r="D23" s="40"/>
      <c r="E23" s="40"/>
      <c r="F23" s="39"/>
      <c r="G23" s="40"/>
      <c r="H23" s="41"/>
      <c r="I23" s="134"/>
      <c r="J23" s="136"/>
      <c r="K23" s="23" t="str">
        <f t="shared" si="5"/>
        <v/>
      </c>
      <c r="L23" s="7" t="str">
        <f t="shared" si="6"/>
        <v/>
      </c>
      <c r="M23" s="7" t="str">
        <f t="shared" si="7"/>
        <v/>
      </c>
      <c r="N23" s="7"/>
      <c r="O23" s="7" t="str">
        <f t="shared" si="0"/>
        <v/>
      </c>
      <c r="P23" s="7"/>
      <c r="Q23" s="7" t="str">
        <f t="shared" si="1"/>
        <v/>
      </c>
      <c r="R23" s="7"/>
      <c r="S23" s="7"/>
      <c r="T23" s="7"/>
      <c r="U23" s="7" t="str">
        <f t="shared" si="2"/>
        <v/>
      </c>
      <c r="V23" s="7" t="str">
        <f t="shared" si="8"/>
        <v/>
      </c>
      <c r="W23" s="7" t="str">
        <f t="shared" si="9"/>
        <v/>
      </c>
      <c r="X23" s="7" t="str">
        <f t="shared" si="10"/>
        <v/>
      </c>
      <c r="Y23" s="7" t="str">
        <f t="shared" si="11"/>
        <v/>
      </c>
      <c r="Z23" s="7" t="str">
        <f t="shared" si="12"/>
        <v/>
      </c>
      <c r="AA23" s="7" t="str">
        <f t="shared" si="13"/>
        <v/>
      </c>
      <c r="AB23" s="7"/>
      <c r="AC23" s="24"/>
      <c r="AD23" s="23" t="str">
        <f t="shared" si="14"/>
        <v/>
      </c>
      <c r="AE23" s="7" t="str">
        <f t="shared" si="15"/>
        <v/>
      </c>
      <c r="AF23" s="7" t="str">
        <f t="shared" si="16"/>
        <v/>
      </c>
      <c r="AG23" s="25" t="str">
        <f t="shared" si="17"/>
        <v/>
      </c>
      <c r="AH23" s="26" t="str">
        <f t="shared" si="18"/>
        <v/>
      </c>
      <c r="AI23" s="7" t="str">
        <f>IF(D23="","",Prüfungsbericht!$S$12)</f>
        <v/>
      </c>
      <c r="AJ23" s="129" t="str">
        <f t="shared" si="19"/>
        <v/>
      </c>
      <c r="AK23" s="23"/>
      <c r="AL23" s="7" t="str">
        <f>IF(D23="","",IF(Prüfungsbericht!$S$12="","",IF(Prüfungsbericht!$S$12=1,"X","")))</f>
        <v/>
      </c>
      <c r="AM23" s="7" t="str">
        <f>IF(D23="","",IF(Prüfungsbericht!$S$12="","",IF(OR(Prüfungsbericht!$S$12=1,Prüfungsbericht!$S$12=2),"X","")))</f>
        <v/>
      </c>
      <c r="AN23" s="24" t="str">
        <f>IF(D23="","",IF(Prüfungsbericht!$S$12=1,"X",""))</f>
        <v/>
      </c>
      <c r="AO23" s="27"/>
      <c r="AP23" s="27"/>
      <c r="AQ23" s="150"/>
      <c r="AR23" s="148"/>
      <c r="AS23" s="148"/>
      <c r="AT23" s="148"/>
      <c r="AU23" s="148"/>
      <c r="AV23" s="149" t="str">
        <f t="shared" si="20"/>
        <v/>
      </c>
      <c r="AW23" s="148" t="str">
        <f t="shared" si="21"/>
        <v/>
      </c>
      <c r="AX23" s="148" t="str">
        <f t="shared" si="3"/>
        <v/>
      </c>
      <c r="AY23" s="148" t="str">
        <f t="shared" si="22"/>
        <v/>
      </c>
      <c r="AZ23" s="148" t="str">
        <f t="shared" si="23"/>
        <v/>
      </c>
      <c r="BA23" s="148" t="str">
        <f t="shared" si="24"/>
        <v/>
      </c>
      <c r="BB23" s="148" t="str">
        <f t="shared" si="25"/>
        <v/>
      </c>
      <c r="BC23" s="148" t="str">
        <f t="shared" si="4"/>
        <v/>
      </c>
      <c r="BD23" s="149" t="str">
        <f>IF(I23="","",DATEDIF(I23,Prüfungsbericht!R$6,"m"))</f>
        <v/>
      </c>
      <c r="BE23" s="148" t="str">
        <f t="shared" si="26"/>
        <v/>
      </c>
      <c r="BF23" s="148" t="str">
        <f t="shared" si="27"/>
        <v>sep4-10</v>
      </c>
      <c r="BG23" s="148" t="str">
        <f t="shared" si="28"/>
        <v>sep4-11</v>
      </c>
    </row>
    <row r="24" spans="1:59" x14ac:dyDescent="0.25">
      <c r="A24" s="34">
        <v>19</v>
      </c>
      <c r="B24" s="44"/>
      <c r="C24" s="39"/>
      <c r="D24" s="40"/>
      <c r="E24" s="40"/>
      <c r="F24" s="39"/>
      <c r="G24" s="40"/>
      <c r="H24" s="41"/>
      <c r="I24" s="134"/>
      <c r="J24" s="136"/>
      <c r="K24" s="23" t="str">
        <f t="shared" si="5"/>
        <v/>
      </c>
      <c r="L24" s="7" t="str">
        <f t="shared" si="6"/>
        <v/>
      </c>
      <c r="M24" s="7" t="str">
        <f t="shared" si="7"/>
        <v/>
      </c>
      <c r="N24" s="7"/>
      <c r="O24" s="7" t="str">
        <f t="shared" si="0"/>
        <v/>
      </c>
      <c r="P24" s="7"/>
      <c r="Q24" s="7" t="str">
        <f t="shared" si="1"/>
        <v/>
      </c>
      <c r="R24" s="7"/>
      <c r="S24" s="7"/>
      <c r="T24" s="7"/>
      <c r="U24" s="7" t="str">
        <f t="shared" si="2"/>
        <v/>
      </c>
      <c r="V24" s="7" t="str">
        <f t="shared" si="8"/>
        <v/>
      </c>
      <c r="W24" s="7" t="str">
        <f t="shared" si="9"/>
        <v/>
      </c>
      <c r="X24" s="7" t="str">
        <f t="shared" si="10"/>
        <v/>
      </c>
      <c r="Y24" s="7" t="str">
        <f t="shared" si="11"/>
        <v/>
      </c>
      <c r="Z24" s="7" t="str">
        <f t="shared" si="12"/>
        <v/>
      </c>
      <c r="AA24" s="7" t="str">
        <f t="shared" si="13"/>
        <v/>
      </c>
      <c r="AB24" s="7"/>
      <c r="AC24" s="24"/>
      <c r="AD24" s="23" t="str">
        <f t="shared" si="14"/>
        <v/>
      </c>
      <c r="AE24" s="7" t="str">
        <f t="shared" si="15"/>
        <v/>
      </c>
      <c r="AF24" s="7" t="str">
        <f t="shared" si="16"/>
        <v/>
      </c>
      <c r="AG24" s="25" t="str">
        <f t="shared" si="17"/>
        <v/>
      </c>
      <c r="AH24" s="26" t="str">
        <f t="shared" si="18"/>
        <v/>
      </c>
      <c r="AI24" s="7" t="str">
        <f>IF(D24="","",Prüfungsbericht!$S$12)</f>
        <v/>
      </c>
      <c r="AJ24" s="129" t="str">
        <f t="shared" si="19"/>
        <v/>
      </c>
      <c r="AK24" s="23"/>
      <c r="AL24" s="7" t="str">
        <f>IF(D24="","",IF(Prüfungsbericht!$S$12="","",IF(Prüfungsbericht!$S$12=1,"X","")))</f>
        <v/>
      </c>
      <c r="AM24" s="7" t="str">
        <f>IF(D24="","",IF(Prüfungsbericht!$S$12="","",IF(OR(Prüfungsbericht!$S$12=1,Prüfungsbericht!$S$12=2),"X","")))</f>
        <v/>
      </c>
      <c r="AN24" s="24" t="str">
        <f>IF(D24="","",IF(Prüfungsbericht!$S$12=1,"X",""))</f>
        <v/>
      </c>
      <c r="AO24" s="27"/>
      <c r="AP24" s="27"/>
      <c r="AQ24" s="150"/>
      <c r="AR24" s="148"/>
      <c r="AS24" s="148"/>
      <c r="AT24" s="148"/>
      <c r="AU24" s="148"/>
      <c r="AV24" s="149" t="str">
        <f t="shared" si="20"/>
        <v/>
      </c>
      <c r="AW24" s="148" t="str">
        <f t="shared" si="21"/>
        <v/>
      </c>
      <c r="AX24" s="148" t="str">
        <f t="shared" si="3"/>
        <v/>
      </c>
      <c r="AY24" s="148" t="str">
        <f t="shared" si="22"/>
        <v/>
      </c>
      <c r="AZ24" s="148" t="str">
        <f t="shared" si="23"/>
        <v/>
      </c>
      <c r="BA24" s="148" t="str">
        <f t="shared" si="24"/>
        <v/>
      </c>
      <c r="BB24" s="148" t="str">
        <f t="shared" si="25"/>
        <v/>
      </c>
      <c r="BC24" s="148" t="str">
        <f t="shared" si="4"/>
        <v/>
      </c>
      <c r="BD24" s="149" t="str">
        <f>IF(I24="","",DATEDIF(I24,Prüfungsbericht!R$6,"m"))</f>
        <v/>
      </c>
      <c r="BE24" s="148" t="str">
        <f t="shared" si="26"/>
        <v/>
      </c>
      <c r="BF24" s="148" t="str">
        <f t="shared" si="27"/>
        <v>sep4-10</v>
      </c>
      <c r="BG24" s="148" t="str">
        <f t="shared" si="28"/>
        <v>sep4-11</v>
      </c>
    </row>
    <row r="25" spans="1:59" ht="13.8" thickBot="1" x14ac:dyDescent="0.3">
      <c r="A25" s="35">
        <v>20</v>
      </c>
      <c r="B25" s="44"/>
      <c r="C25" s="39"/>
      <c r="D25" s="43"/>
      <c r="E25" s="43"/>
      <c r="F25" s="42"/>
      <c r="G25" s="43"/>
      <c r="H25" s="41"/>
      <c r="I25" s="134"/>
      <c r="J25" s="137"/>
      <c r="K25" s="28" t="str">
        <f t="shared" si="5"/>
        <v/>
      </c>
      <c r="L25" s="8" t="str">
        <f t="shared" si="6"/>
        <v/>
      </c>
      <c r="M25" s="8" t="str">
        <f t="shared" si="7"/>
        <v/>
      </c>
      <c r="N25" s="8"/>
      <c r="O25" s="8" t="str">
        <f t="shared" si="0"/>
        <v/>
      </c>
      <c r="P25" s="8"/>
      <c r="Q25" s="7" t="str">
        <f t="shared" si="1"/>
        <v/>
      </c>
      <c r="R25" s="7"/>
      <c r="S25" s="7"/>
      <c r="T25" s="7"/>
      <c r="U25" s="7" t="str">
        <f t="shared" si="2"/>
        <v/>
      </c>
      <c r="V25" s="8" t="str">
        <f t="shared" si="8"/>
        <v/>
      </c>
      <c r="W25" s="8" t="str">
        <f t="shared" si="9"/>
        <v/>
      </c>
      <c r="X25" s="8" t="str">
        <f t="shared" si="10"/>
        <v/>
      </c>
      <c r="Y25" s="8" t="str">
        <f t="shared" si="11"/>
        <v/>
      </c>
      <c r="Z25" s="8" t="str">
        <f t="shared" si="12"/>
        <v/>
      </c>
      <c r="AA25" s="8" t="str">
        <f t="shared" si="13"/>
        <v/>
      </c>
      <c r="AB25" s="8"/>
      <c r="AC25" s="29"/>
      <c r="AD25" s="28" t="str">
        <f t="shared" si="14"/>
        <v/>
      </c>
      <c r="AE25" s="8" t="str">
        <f t="shared" si="15"/>
        <v/>
      </c>
      <c r="AF25" s="8" t="str">
        <f t="shared" si="16"/>
        <v/>
      </c>
      <c r="AG25" s="30" t="str">
        <f t="shared" si="17"/>
        <v/>
      </c>
      <c r="AH25" s="31" t="str">
        <f t="shared" si="18"/>
        <v/>
      </c>
      <c r="AI25" s="8" t="str">
        <f>IF(D25="","",Prüfungsbericht!$S$12)</f>
        <v/>
      </c>
      <c r="AJ25" s="130" t="str">
        <f t="shared" si="19"/>
        <v/>
      </c>
      <c r="AK25" s="28"/>
      <c r="AL25" s="8" t="str">
        <f>IF(D25="","",IF(Prüfungsbericht!$S$12="","",IF(Prüfungsbericht!$S$12=1,"X","")))</f>
        <v/>
      </c>
      <c r="AM25" s="8" t="str">
        <f>IF(D25="","",IF(Prüfungsbericht!$S$12="","",IF(OR(Prüfungsbericht!$S$12=1,Prüfungsbericht!$S$12=2),"X","")))</f>
        <v/>
      </c>
      <c r="AN25" s="29" t="str">
        <f>IF(D25="","",IF(Prüfungsbericht!$S$12=1,"X",""))</f>
        <v/>
      </c>
      <c r="AO25" s="32"/>
      <c r="AP25" s="32"/>
      <c r="AQ25" s="150"/>
      <c r="AR25" s="148"/>
      <c r="AS25" s="148"/>
      <c r="AT25" s="148"/>
      <c r="AU25" s="148"/>
      <c r="AV25" s="149" t="str">
        <f t="shared" si="20"/>
        <v/>
      </c>
      <c r="AW25" s="148" t="str">
        <f>IF(AV25="","",IF(AND(B25="K",AV25&gt;14),"nok",IF(AND(B25="",AV25&lt;15),"nok",IF(AND(B25="K",OR(AND(J25="2. Kyu",C25=""),J25="2.1. Kyu",J25="1. Kyu",J25="1. Dan",J25="2. Dan",J25="3. Dan",J25="4. Dan")),"nok","ok"))))</f>
        <v/>
      </c>
      <c r="AX25" s="148" t="str">
        <f t="shared" si="3"/>
        <v/>
      </c>
      <c r="AY25" s="148" t="str">
        <f t="shared" si="22"/>
        <v/>
      </c>
      <c r="AZ25" s="148" t="str">
        <f t="shared" si="23"/>
        <v/>
      </c>
      <c r="BA25" s="148" t="str">
        <f t="shared" si="24"/>
        <v/>
      </c>
      <c r="BB25" s="148" t="str">
        <f t="shared" si="25"/>
        <v/>
      </c>
      <c r="BC25" s="148" t="str">
        <f t="shared" si="4"/>
        <v/>
      </c>
      <c r="BD25" s="149" t="str">
        <f>IF(I25="","",DATEDIF(I25,Prüfungsbericht!R$6,"m"))</f>
        <v/>
      </c>
      <c r="BE25" s="148" t="str">
        <f t="shared" si="26"/>
        <v/>
      </c>
      <c r="BF25" s="148" t="str">
        <f t="shared" si="27"/>
        <v>sep4-10</v>
      </c>
      <c r="BG25" s="148" t="str">
        <f t="shared" si="28"/>
        <v>sep4-11</v>
      </c>
    </row>
    <row r="26" spans="1:59" x14ac:dyDescent="0.25">
      <c r="A26" s="285" t="s">
        <v>202</v>
      </c>
      <c r="B26" s="286"/>
      <c r="C26" s="286"/>
      <c r="D26" s="286"/>
      <c r="E26" s="47" t="s">
        <v>117</v>
      </c>
      <c r="F26" s="2" t="s">
        <v>97</v>
      </c>
      <c r="G26" s="243" t="s">
        <v>98</v>
      </c>
      <c r="H26" s="243"/>
      <c r="I26" s="244"/>
      <c r="J26" s="245" t="s">
        <v>118</v>
      </c>
      <c r="K26" s="245"/>
      <c r="L26" s="245"/>
      <c r="M26" s="245"/>
      <c r="N26" s="245"/>
      <c r="O26" s="245"/>
      <c r="P26" s="245"/>
      <c r="Q26" s="4"/>
      <c r="R26" s="252" t="s">
        <v>113</v>
      </c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4"/>
      <c r="AY26" s="145"/>
    </row>
    <row r="27" spans="1:59" x14ac:dyDescent="0.25">
      <c r="A27" s="288" t="s">
        <v>163</v>
      </c>
      <c r="B27" s="289"/>
      <c r="C27" s="289"/>
      <c r="D27" s="289"/>
      <c r="E27" s="48"/>
      <c r="F27" s="2" t="s">
        <v>99</v>
      </c>
      <c r="G27" s="239" t="s">
        <v>100</v>
      </c>
      <c r="H27" s="239"/>
      <c r="I27" s="240"/>
      <c r="J27" s="2" t="s">
        <v>107</v>
      </c>
      <c r="K27" s="239" t="s">
        <v>108</v>
      </c>
      <c r="L27" s="239"/>
      <c r="M27" s="239"/>
      <c r="N27" s="239"/>
      <c r="O27" s="239"/>
      <c r="P27" s="239"/>
      <c r="Q27" s="2"/>
      <c r="R27" s="248"/>
      <c r="S27" s="249"/>
      <c r="T27" s="249"/>
      <c r="U27" s="249"/>
      <c r="V27" s="249"/>
      <c r="W27" s="249"/>
      <c r="X27" s="249"/>
      <c r="Y27" s="249"/>
      <c r="Z27" s="2"/>
      <c r="AA27" s="249"/>
      <c r="AB27" s="249"/>
      <c r="AC27" s="249"/>
      <c r="AD27" s="249"/>
      <c r="AE27" s="249"/>
      <c r="AF27" s="249"/>
      <c r="AG27" s="249"/>
      <c r="AH27" s="249"/>
      <c r="AI27" s="2"/>
      <c r="AJ27" s="249"/>
      <c r="AK27" s="249"/>
      <c r="AL27" s="249"/>
      <c r="AM27" s="249"/>
      <c r="AN27" s="249"/>
      <c r="AO27" s="249"/>
      <c r="AP27" s="255"/>
      <c r="AY27" s="145"/>
    </row>
    <row r="28" spans="1:59" x14ac:dyDescent="0.25">
      <c r="A28" s="283" t="s">
        <v>174</v>
      </c>
      <c r="B28" s="284"/>
      <c r="C28" s="284"/>
      <c r="D28" s="284"/>
      <c r="E28" s="48"/>
      <c r="F28" s="2" t="s">
        <v>101</v>
      </c>
      <c r="G28" s="239" t="s">
        <v>105</v>
      </c>
      <c r="H28" s="239"/>
      <c r="I28" s="240"/>
      <c r="J28" s="2" t="s">
        <v>109</v>
      </c>
      <c r="K28" s="239" t="s">
        <v>110</v>
      </c>
      <c r="L28" s="239"/>
      <c r="M28" s="239"/>
      <c r="N28" s="239"/>
      <c r="O28" s="239"/>
      <c r="P28" s="239"/>
      <c r="Q28" s="2"/>
      <c r="R28" s="250"/>
      <c r="S28" s="251"/>
      <c r="T28" s="251"/>
      <c r="U28" s="251"/>
      <c r="V28" s="251"/>
      <c r="W28" s="251"/>
      <c r="X28" s="251"/>
      <c r="Y28" s="251"/>
      <c r="Z28" s="2"/>
      <c r="AA28" s="251"/>
      <c r="AB28" s="251"/>
      <c r="AC28" s="251"/>
      <c r="AD28" s="251"/>
      <c r="AE28" s="251"/>
      <c r="AF28" s="251"/>
      <c r="AG28" s="251"/>
      <c r="AH28" s="251"/>
      <c r="AI28" s="2"/>
      <c r="AJ28" s="251"/>
      <c r="AK28" s="251"/>
      <c r="AL28" s="251"/>
      <c r="AM28" s="251"/>
      <c r="AN28" s="251"/>
      <c r="AO28" s="251"/>
      <c r="AP28" s="256"/>
    </row>
    <row r="29" spans="1:59" x14ac:dyDescent="0.25">
      <c r="A29" s="279" t="s">
        <v>151</v>
      </c>
      <c r="B29" s="280"/>
      <c r="C29" s="280"/>
      <c r="D29" s="280"/>
      <c r="E29" s="48"/>
      <c r="F29" s="2" t="s">
        <v>103</v>
      </c>
      <c r="G29" s="239" t="s">
        <v>102</v>
      </c>
      <c r="H29" s="239"/>
      <c r="I29" s="240"/>
      <c r="J29" s="2" t="s">
        <v>111</v>
      </c>
      <c r="K29" s="239" t="s">
        <v>112</v>
      </c>
      <c r="L29" s="239"/>
      <c r="M29" s="239"/>
      <c r="N29" s="239"/>
      <c r="O29" s="239"/>
      <c r="P29" s="239"/>
      <c r="Q29" s="2"/>
      <c r="R29" s="267" t="s">
        <v>114</v>
      </c>
      <c r="S29" s="268"/>
      <c r="T29" s="268"/>
      <c r="U29" s="268"/>
      <c r="V29" s="268"/>
      <c r="W29" s="268"/>
      <c r="X29" s="268"/>
      <c r="Y29" s="268"/>
      <c r="Z29" s="2"/>
      <c r="AA29" s="268" t="s">
        <v>115</v>
      </c>
      <c r="AB29" s="268"/>
      <c r="AC29" s="268"/>
      <c r="AD29" s="268"/>
      <c r="AE29" s="268"/>
      <c r="AF29" s="268"/>
      <c r="AG29" s="268"/>
      <c r="AH29" s="268"/>
      <c r="AI29" s="2"/>
      <c r="AJ29" s="268" t="s">
        <v>116</v>
      </c>
      <c r="AK29" s="268"/>
      <c r="AL29" s="268"/>
      <c r="AM29" s="268"/>
      <c r="AN29" s="268"/>
      <c r="AO29" s="268"/>
      <c r="AP29" s="269"/>
    </row>
    <row r="30" spans="1:59" ht="13.8" thickBot="1" x14ac:dyDescent="0.3">
      <c r="A30" s="281" t="s">
        <v>175</v>
      </c>
      <c r="B30" s="282"/>
      <c r="C30" s="282"/>
      <c r="D30" s="282"/>
      <c r="E30" s="49"/>
      <c r="F30" s="3" t="s">
        <v>104</v>
      </c>
      <c r="G30" s="263" t="s">
        <v>106</v>
      </c>
      <c r="H30" s="263"/>
      <c r="I30" s="264"/>
      <c r="J30" s="3"/>
      <c r="K30" s="3"/>
      <c r="L30" s="3"/>
      <c r="M30" s="3"/>
      <c r="N30" s="3"/>
      <c r="O30" s="3"/>
      <c r="P30" s="3"/>
      <c r="Q30" s="3"/>
      <c r="R30" s="265" t="str">
        <f>IF(Prüfungsbericht!S14="","",Prüfungsbericht!S14)</f>
        <v/>
      </c>
      <c r="S30" s="266"/>
      <c r="T30" s="266"/>
      <c r="U30" s="266"/>
      <c r="V30" s="266"/>
      <c r="W30" s="266"/>
      <c r="X30" s="266"/>
      <c r="Y30" s="266"/>
      <c r="Z30" s="3"/>
      <c r="AA30" s="266" t="str">
        <f>IF(Prüfungsbericht!S16="","",Prüfungsbericht!S16)</f>
        <v/>
      </c>
      <c r="AB30" s="266"/>
      <c r="AC30" s="266"/>
      <c r="AD30" s="266"/>
      <c r="AE30" s="266"/>
      <c r="AF30" s="266"/>
      <c r="AG30" s="266"/>
      <c r="AH30" s="266"/>
      <c r="AI30" s="3"/>
      <c r="AJ30" s="266" t="str">
        <f>IF(Prüfungsbericht!S18="","",Prüfungsbericht!S18)</f>
        <v/>
      </c>
      <c r="AK30" s="266"/>
      <c r="AL30" s="266"/>
      <c r="AM30" s="266"/>
      <c r="AN30" s="266"/>
      <c r="AO30" s="266"/>
      <c r="AP30" s="270"/>
    </row>
    <row r="31" spans="1:59" hidden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</sheetData>
  <sheetProtection password="DDD9" sheet="1" objects="1" scenarios="1" selectLockedCells="1"/>
  <mergeCells count="91">
    <mergeCell ref="A29:D29"/>
    <mergeCell ref="A30:D30"/>
    <mergeCell ref="A28:D28"/>
    <mergeCell ref="A26:D26"/>
    <mergeCell ref="A2:E2"/>
    <mergeCell ref="A27:D27"/>
    <mergeCell ref="A3:A5"/>
    <mergeCell ref="B3:B5"/>
    <mergeCell ref="C3:C5"/>
    <mergeCell ref="D3:D5"/>
    <mergeCell ref="E3:E5"/>
    <mergeCell ref="AQ2:BG2"/>
    <mergeCell ref="F2:U2"/>
    <mergeCell ref="V2:X2"/>
    <mergeCell ref="Y2:AC2"/>
    <mergeCell ref="F3:F5"/>
    <mergeCell ref="J3:J5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R30:Y30"/>
    <mergeCell ref="R29:Y29"/>
    <mergeCell ref="AA29:AH29"/>
    <mergeCell ref="AJ29:AP29"/>
    <mergeCell ref="AA30:AH30"/>
    <mergeCell ref="AJ30:AP30"/>
    <mergeCell ref="G29:I29"/>
    <mergeCell ref="G30:I30"/>
    <mergeCell ref="K29:P29"/>
    <mergeCell ref="K28:P28"/>
    <mergeCell ref="K27:P27"/>
    <mergeCell ref="A1:P1"/>
    <mergeCell ref="Q1:AP1"/>
    <mergeCell ref="G27:I27"/>
    <mergeCell ref="G28:I28"/>
    <mergeCell ref="AL4:AL5"/>
    <mergeCell ref="AM4:AM5"/>
    <mergeCell ref="G26:I26"/>
    <mergeCell ref="J26:P26"/>
    <mergeCell ref="AK4:AK5"/>
    <mergeCell ref="R27:Y28"/>
    <mergeCell ref="AA27:AH28"/>
    <mergeCell ref="R26:AP26"/>
    <mergeCell ref="AJ27:AP28"/>
    <mergeCell ref="G3:G5"/>
    <mergeCell ref="H3:H5"/>
    <mergeCell ref="I3:I5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5"/>
    <mergeCell ref="AE3:AE5"/>
    <mergeCell ref="AF3:AF5"/>
    <mergeCell ref="AG3:AG5"/>
    <mergeCell ref="AH3:AH5"/>
    <mergeCell ref="AI3:AI5"/>
    <mergeCell ref="AJ3:AJ5"/>
    <mergeCell ref="AO3:AO5"/>
    <mergeCell ref="AP3:AP5"/>
    <mergeCell ref="AN3:AN5"/>
    <mergeCell ref="AR3:AR4"/>
    <mergeCell ref="AQ3:AQ4"/>
    <mergeCell ref="AQ5:BG5"/>
    <mergeCell ref="AS3:AS4"/>
    <mergeCell ref="AT3:AT4"/>
    <mergeCell ref="AU3:AU4"/>
    <mergeCell ref="AV3:AV4"/>
    <mergeCell ref="AW3:AW4"/>
    <mergeCell ref="AX3:AX4"/>
    <mergeCell ref="BE3:BE4"/>
    <mergeCell ref="BF3:BF4"/>
    <mergeCell ref="BG3:BG4"/>
    <mergeCell ref="AY3:AY4"/>
    <mergeCell ref="AZ3:AZ4"/>
    <mergeCell ref="BB3:BB4"/>
    <mergeCell ref="BC3:BC4"/>
    <mergeCell ref="BD3:BD4"/>
    <mergeCell ref="BA3:BA4"/>
  </mergeCells>
  <conditionalFormatting sqref="N6:N25">
    <cfRule type="expression" dxfId="280" priority="370">
      <formula>$BF6="komb4-10"</formula>
    </cfRule>
  </conditionalFormatting>
  <conditionalFormatting sqref="R6:R25">
    <cfRule type="expression" dxfId="279" priority="366">
      <formula>$BF6="komb4-10"</formula>
    </cfRule>
  </conditionalFormatting>
  <conditionalFormatting sqref="Q6:Q25">
    <cfRule type="expression" dxfId="278" priority="367">
      <formula>$BF6="komb4-10"</formula>
    </cfRule>
  </conditionalFormatting>
  <conditionalFormatting sqref="S6:S25">
    <cfRule type="expression" dxfId="277" priority="365">
      <formula>$BF6="komb4-10"</formula>
    </cfRule>
  </conditionalFormatting>
  <conditionalFormatting sqref="N7">
    <cfRule type="expression" dxfId="276" priority="362">
      <formula>BF7="komb4-10"</formula>
    </cfRule>
    <cfRule type="expression" dxfId="275" priority="363">
      <formula>BG7="komb4-11"</formula>
    </cfRule>
  </conditionalFormatting>
  <conditionalFormatting sqref="N8">
    <cfRule type="expression" dxfId="274" priority="360">
      <formula>BF8="komb4-10"</formula>
    </cfRule>
    <cfRule type="expression" dxfId="273" priority="361">
      <formula>BG8="komb4-11"</formula>
    </cfRule>
  </conditionalFormatting>
  <conditionalFormatting sqref="N9">
    <cfRule type="expression" dxfId="272" priority="358">
      <formula>BF9="komb4-10"</formula>
    </cfRule>
    <cfRule type="expression" dxfId="271" priority="359">
      <formula>BG9="komb4-11"</formula>
    </cfRule>
  </conditionalFormatting>
  <conditionalFormatting sqref="N10">
    <cfRule type="expression" dxfId="270" priority="356">
      <formula>BF10="komb4-10"</formula>
    </cfRule>
    <cfRule type="expression" dxfId="269" priority="357">
      <formula>BG10="komb4-11"</formula>
    </cfRule>
  </conditionalFormatting>
  <conditionalFormatting sqref="N11">
    <cfRule type="expression" dxfId="268" priority="354">
      <formula>BF11="komb4-10"</formula>
    </cfRule>
    <cfRule type="expression" dxfId="267" priority="355">
      <formula>BG11="komb4-11"</formula>
    </cfRule>
  </conditionalFormatting>
  <conditionalFormatting sqref="N12">
    <cfRule type="expression" dxfId="266" priority="352">
      <formula>BF12="komb4-10"</formula>
    </cfRule>
    <cfRule type="expression" dxfId="265" priority="353">
      <formula>BG12="komb4-11"</formula>
    </cfRule>
  </conditionalFormatting>
  <conditionalFormatting sqref="N13">
    <cfRule type="expression" dxfId="264" priority="350">
      <formula>BF13="komb4-10"</formula>
    </cfRule>
    <cfRule type="expression" dxfId="263" priority="351">
      <formula>BG13="komb4-11"</formula>
    </cfRule>
  </conditionalFormatting>
  <conditionalFormatting sqref="N14">
    <cfRule type="expression" dxfId="262" priority="348">
      <formula>BF14="komb4-10"</formula>
    </cfRule>
    <cfRule type="expression" dxfId="261" priority="349">
      <formula>BG14="komb4-11"</formula>
    </cfRule>
  </conditionalFormatting>
  <conditionalFormatting sqref="N15">
    <cfRule type="expression" dxfId="260" priority="346">
      <formula>BF15="komb4-10"</formula>
    </cfRule>
    <cfRule type="expression" dxfId="259" priority="347">
      <formula>BG15="komb4-11"</formula>
    </cfRule>
  </conditionalFormatting>
  <conditionalFormatting sqref="N16">
    <cfRule type="expression" dxfId="258" priority="344">
      <formula>BF16="komb4-10"</formula>
    </cfRule>
    <cfRule type="expression" dxfId="257" priority="345">
      <formula>BG16="komb4-11"</formula>
    </cfRule>
  </conditionalFormatting>
  <conditionalFormatting sqref="N17">
    <cfRule type="expression" dxfId="256" priority="342">
      <formula>BF17="komb4-10"</formula>
    </cfRule>
    <cfRule type="expression" dxfId="255" priority="343">
      <formula>BG17="komb4-11"</formula>
    </cfRule>
  </conditionalFormatting>
  <conditionalFormatting sqref="N18">
    <cfRule type="expression" dxfId="254" priority="340">
      <formula>BF18="komb4-10"</formula>
    </cfRule>
    <cfRule type="expression" dxfId="253" priority="341">
      <formula>BG18="komb4-11"</formula>
    </cfRule>
  </conditionalFormatting>
  <conditionalFormatting sqref="N19">
    <cfRule type="expression" dxfId="252" priority="338">
      <formula>BF19="komb4-10"</formula>
    </cfRule>
    <cfRule type="expression" dxfId="251" priority="339">
      <formula>BG19="komb4-11"</formula>
    </cfRule>
  </conditionalFormatting>
  <conditionalFormatting sqref="N20">
    <cfRule type="expression" dxfId="250" priority="336">
      <formula>BF20="komb4-10"</formula>
    </cfRule>
    <cfRule type="expression" dxfId="249" priority="337">
      <formula>BG20="komb4-11"</formula>
    </cfRule>
  </conditionalFormatting>
  <conditionalFormatting sqref="N21">
    <cfRule type="expression" dxfId="248" priority="334">
      <formula>BF21="komb4-10"</formula>
    </cfRule>
    <cfRule type="expression" dxfId="247" priority="335">
      <formula>BG21="komb4-11"</formula>
    </cfRule>
  </conditionalFormatting>
  <conditionalFormatting sqref="N22">
    <cfRule type="expression" dxfId="246" priority="332">
      <formula>BF22="komb4-10"</formula>
    </cfRule>
    <cfRule type="expression" dxfId="245" priority="333">
      <formula>BG22="komb4-11"</formula>
    </cfRule>
  </conditionalFormatting>
  <conditionalFormatting sqref="N23">
    <cfRule type="expression" dxfId="244" priority="330">
      <formula>BF23="komb4-10"</formula>
    </cfRule>
    <cfRule type="expression" dxfId="243" priority="331">
      <formula>BG23="komb4-11"</formula>
    </cfRule>
  </conditionalFormatting>
  <conditionalFormatting sqref="N24">
    <cfRule type="expression" dxfId="242" priority="328">
      <formula>BF24="komb4-10"</formula>
    </cfRule>
    <cfRule type="expression" dxfId="241" priority="329">
      <formula>BG24="komb4-11"</formula>
    </cfRule>
  </conditionalFormatting>
  <conditionalFormatting sqref="N25">
    <cfRule type="expression" dxfId="240" priority="326">
      <formula>BF25="komb4-10"</formula>
    </cfRule>
    <cfRule type="expression" dxfId="239" priority="327">
      <formula>BG25="komb4-11"</formula>
    </cfRule>
  </conditionalFormatting>
  <conditionalFormatting sqref="O7">
    <cfRule type="expression" dxfId="238" priority="324">
      <formula>BF7="komb4-10"</formula>
    </cfRule>
    <cfRule type="expression" dxfId="237" priority="325">
      <formula>BG7="komb4-11"</formula>
    </cfRule>
  </conditionalFormatting>
  <conditionalFormatting sqref="O8">
    <cfRule type="expression" dxfId="236" priority="322">
      <formula>BF8="komb4-10"</formula>
    </cfRule>
    <cfRule type="expression" dxfId="235" priority="323">
      <formula>BG8="komb4-11"</formula>
    </cfRule>
  </conditionalFormatting>
  <conditionalFormatting sqref="O9">
    <cfRule type="expression" dxfId="234" priority="320">
      <formula>BF9="komb4-10"</formula>
    </cfRule>
    <cfRule type="expression" dxfId="233" priority="321">
      <formula>BG9="komb4-11"</formula>
    </cfRule>
  </conditionalFormatting>
  <conditionalFormatting sqref="O10">
    <cfRule type="expression" dxfId="232" priority="318">
      <formula>BF10="komb4-10"</formula>
    </cfRule>
    <cfRule type="expression" dxfId="231" priority="319">
      <formula>BG10="komb4-11"</formula>
    </cfRule>
  </conditionalFormatting>
  <conditionalFormatting sqref="O11">
    <cfRule type="expression" dxfId="230" priority="316">
      <formula>BF11="komb4-10"</formula>
    </cfRule>
    <cfRule type="expression" dxfId="229" priority="317">
      <formula>BG11="komb4-11"</formula>
    </cfRule>
  </conditionalFormatting>
  <conditionalFormatting sqref="O12">
    <cfRule type="expression" dxfId="228" priority="314">
      <formula>BF12="komb4-10"</formula>
    </cfRule>
    <cfRule type="expression" dxfId="227" priority="315">
      <formula>BG12="komb4-11"</formula>
    </cfRule>
  </conditionalFormatting>
  <conditionalFormatting sqref="O13">
    <cfRule type="expression" dxfId="226" priority="312">
      <formula>BF13="komb4-10"</formula>
    </cfRule>
    <cfRule type="expression" dxfId="225" priority="313">
      <formula>BG13="komb4-11"</formula>
    </cfRule>
  </conditionalFormatting>
  <conditionalFormatting sqref="O14">
    <cfRule type="expression" dxfId="224" priority="310">
      <formula>BF14="komb4-10"</formula>
    </cfRule>
    <cfRule type="expression" dxfId="223" priority="311">
      <formula>BG14="komb4-11"</formula>
    </cfRule>
  </conditionalFormatting>
  <conditionalFormatting sqref="O15">
    <cfRule type="expression" dxfId="222" priority="308">
      <formula>BF15="komb4-10"</formula>
    </cfRule>
    <cfRule type="expression" dxfId="221" priority="309">
      <formula>BG15="komb4-11"</formula>
    </cfRule>
  </conditionalFormatting>
  <conditionalFormatting sqref="O16">
    <cfRule type="expression" dxfId="220" priority="306">
      <formula>BF16="komb4-10"</formula>
    </cfRule>
    <cfRule type="expression" dxfId="219" priority="307">
      <formula>BG16="komb4-11"</formula>
    </cfRule>
  </conditionalFormatting>
  <conditionalFormatting sqref="O17">
    <cfRule type="expression" dxfId="218" priority="304">
      <formula>BF17="komb4-10"</formula>
    </cfRule>
    <cfRule type="expression" dxfId="217" priority="305">
      <formula>BG17="komb4-11"</formula>
    </cfRule>
  </conditionalFormatting>
  <conditionalFormatting sqref="O18">
    <cfRule type="expression" dxfId="216" priority="302">
      <formula>BF18="komb4-10"</formula>
    </cfRule>
    <cfRule type="expression" dxfId="215" priority="303">
      <formula>BG18="komb4-11"</formula>
    </cfRule>
  </conditionalFormatting>
  <conditionalFormatting sqref="O19">
    <cfRule type="expression" dxfId="214" priority="300">
      <formula>BF19="komb4-10"</formula>
    </cfRule>
    <cfRule type="expression" dxfId="213" priority="301">
      <formula>BG19="komb4-11"</formula>
    </cfRule>
  </conditionalFormatting>
  <conditionalFormatting sqref="O20">
    <cfRule type="expression" dxfId="212" priority="298">
      <formula>BF20="komb4-10"</formula>
    </cfRule>
    <cfRule type="expression" dxfId="211" priority="299">
      <formula>BG20="komb4-11"</formula>
    </cfRule>
  </conditionalFormatting>
  <conditionalFormatting sqref="O21">
    <cfRule type="expression" dxfId="210" priority="296">
      <formula>BF21="komb4-10"</formula>
    </cfRule>
    <cfRule type="expression" dxfId="209" priority="297">
      <formula>BG21="komb4-11"</formula>
    </cfRule>
  </conditionalFormatting>
  <conditionalFormatting sqref="O22">
    <cfRule type="expression" dxfId="208" priority="294">
      <formula>BF22="komb4-10"</formula>
    </cfRule>
    <cfRule type="expression" dxfId="207" priority="295">
      <formula>BG22="komb4-11"</formula>
    </cfRule>
  </conditionalFormatting>
  <conditionalFormatting sqref="O23">
    <cfRule type="expression" dxfId="206" priority="292">
      <formula>BF23="komb4-10"</formula>
    </cfRule>
    <cfRule type="expression" dxfId="205" priority="293">
      <formula>BG23="komb4-11"</formula>
    </cfRule>
  </conditionalFormatting>
  <conditionalFormatting sqref="O24">
    <cfRule type="expression" dxfId="204" priority="290">
      <formula>BF24="komb4-10"</formula>
    </cfRule>
    <cfRule type="expression" dxfId="203" priority="291">
      <formula>BG24="komb4-11"</formula>
    </cfRule>
  </conditionalFormatting>
  <conditionalFormatting sqref="O25">
    <cfRule type="expression" dxfId="202" priority="288">
      <formula>BF25="komb4-10"</formula>
    </cfRule>
    <cfRule type="expression" dxfId="201" priority="289">
      <formula>BG25="komb4-11"</formula>
    </cfRule>
  </conditionalFormatting>
  <conditionalFormatting sqref="P7">
    <cfRule type="expression" dxfId="200" priority="286">
      <formula>BF7="komb4-10"</formula>
    </cfRule>
    <cfRule type="expression" dxfId="199" priority="287">
      <formula>BG7="komb4-11"</formula>
    </cfRule>
  </conditionalFormatting>
  <conditionalFormatting sqref="P8">
    <cfRule type="expression" dxfId="198" priority="284">
      <formula>BF8="komb4-10"</formula>
    </cfRule>
    <cfRule type="expression" dxfId="197" priority="285">
      <formula>BG8="komb4-11"</formula>
    </cfRule>
  </conditionalFormatting>
  <conditionalFormatting sqref="P9">
    <cfRule type="expression" dxfId="196" priority="282">
      <formula>BF9="komb4-10"</formula>
    </cfRule>
    <cfRule type="expression" dxfId="195" priority="283">
      <formula>BG9="komb4-11"</formula>
    </cfRule>
  </conditionalFormatting>
  <conditionalFormatting sqref="P10">
    <cfRule type="expression" dxfId="194" priority="280">
      <formula>BF10="komb4-10"</formula>
    </cfRule>
    <cfRule type="expression" dxfId="193" priority="281">
      <formula>BG10="komb4-11"</formula>
    </cfRule>
  </conditionalFormatting>
  <conditionalFormatting sqref="P11">
    <cfRule type="expression" dxfId="192" priority="278">
      <formula>BF11="komb4-10"</formula>
    </cfRule>
    <cfRule type="expression" dxfId="191" priority="279">
      <formula>BG11="komb4-11"</formula>
    </cfRule>
  </conditionalFormatting>
  <conditionalFormatting sqref="P12">
    <cfRule type="expression" dxfId="190" priority="276">
      <formula>BF12="komb4-10"</formula>
    </cfRule>
    <cfRule type="expression" dxfId="189" priority="277">
      <formula>BG12="komb4-11"</formula>
    </cfRule>
  </conditionalFormatting>
  <conditionalFormatting sqref="P13">
    <cfRule type="expression" dxfId="188" priority="274">
      <formula>BF13="komb4-10"</formula>
    </cfRule>
    <cfRule type="expression" dxfId="187" priority="275">
      <formula>BG13="komb4-11"</formula>
    </cfRule>
  </conditionalFormatting>
  <conditionalFormatting sqref="P14">
    <cfRule type="expression" dxfId="186" priority="272">
      <formula>BF14="komb4-10"</formula>
    </cfRule>
    <cfRule type="expression" dxfId="185" priority="273">
      <formula>BG14="komb4-11"</formula>
    </cfRule>
  </conditionalFormatting>
  <conditionalFormatting sqref="P15">
    <cfRule type="expression" dxfId="184" priority="270">
      <formula>BF15="komb4-10"</formula>
    </cfRule>
    <cfRule type="expression" dxfId="183" priority="271">
      <formula>BG15="komb4-11"</formula>
    </cfRule>
  </conditionalFormatting>
  <conditionalFormatting sqref="P16">
    <cfRule type="expression" dxfId="182" priority="268">
      <formula>BF16="komb4-10"</formula>
    </cfRule>
    <cfRule type="expression" dxfId="181" priority="269">
      <formula>BG16="komb4-11"</formula>
    </cfRule>
  </conditionalFormatting>
  <conditionalFormatting sqref="P17">
    <cfRule type="expression" dxfId="180" priority="266">
      <formula>BF17="komb4-10"</formula>
    </cfRule>
    <cfRule type="expression" dxfId="179" priority="267">
      <formula>BG17="komb4-11"</formula>
    </cfRule>
  </conditionalFormatting>
  <conditionalFormatting sqref="P18">
    <cfRule type="expression" dxfId="178" priority="264">
      <formula>BF18="komb4-10"</formula>
    </cfRule>
    <cfRule type="expression" dxfId="177" priority="265">
      <formula>BG18="komb4-11"</formula>
    </cfRule>
  </conditionalFormatting>
  <conditionalFormatting sqref="P19">
    <cfRule type="expression" dxfId="176" priority="262">
      <formula>BF19="komb4-10"</formula>
    </cfRule>
    <cfRule type="expression" dxfId="175" priority="263">
      <formula>BG19="komb4-11"</formula>
    </cfRule>
  </conditionalFormatting>
  <conditionalFormatting sqref="P20">
    <cfRule type="expression" dxfId="174" priority="260">
      <formula>BF20="komb4-10"</formula>
    </cfRule>
    <cfRule type="expression" dxfId="173" priority="261">
      <formula>BG20="komb4-11"</formula>
    </cfRule>
  </conditionalFormatting>
  <conditionalFormatting sqref="P21">
    <cfRule type="expression" dxfId="172" priority="258">
      <formula>BF21="komb4-10"</formula>
    </cfRule>
    <cfRule type="expression" dxfId="171" priority="259">
      <formula>BG21="komb4-11"</formula>
    </cfRule>
  </conditionalFormatting>
  <conditionalFormatting sqref="P22">
    <cfRule type="expression" dxfId="170" priority="256">
      <formula>BF22="komb4-10"</formula>
    </cfRule>
    <cfRule type="expression" dxfId="169" priority="257">
      <formula>BG22="komb4-11"</formula>
    </cfRule>
  </conditionalFormatting>
  <conditionalFormatting sqref="P23">
    <cfRule type="expression" dxfId="168" priority="254">
      <formula>BF23="komb4-10"</formula>
    </cfRule>
    <cfRule type="expression" dxfId="167" priority="255">
      <formula>BG23="komb4-11"</formula>
    </cfRule>
  </conditionalFormatting>
  <conditionalFormatting sqref="P24">
    <cfRule type="expression" dxfId="166" priority="252">
      <formula>BF24="komb4-10"</formula>
    </cfRule>
    <cfRule type="expression" dxfId="165" priority="253">
      <formula>BG24="komb4-11"</formula>
    </cfRule>
  </conditionalFormatting>
  <conditionalFormatting sqref="P25">
    <cfRule type="expression" dxfId="164" priority="250">
      <formula>BF25="komb4-10"</formula>
    </cfRule>
    <cfRule type="expression" dxfId="163" priority="251">
      <formula>BG25="komb4-11"</formula>
    </cfRule>
  </conditionalFormatting>
  <conditionalFormatting sqref="Q7">
    <cfRule type="expression" dxfId="162" priority="248">
      <formula>BF7="komb4-10"</formula>
    </cfRule>
    <cfRule type="expression" dxfId="161" priority="249">
      <formula>BG7="komb4-11"</formula>
    </cfRule>
  </conditionalFormatting>
  <conditionalFormatting sqref="Q8">
    <cfRule type="expression" dxfId="160" priority="246">
      <formula>BF8="komb4-10"</formula>
    </cfRule>
    <cfRule type="expression" dxfId="159" priority="247">
      <formula>BG8="komb4-11"</formula>
    </cfRule>
  </conditionalFormatting>
  <conditionalFormatting sqref="Q9">
    <cfRule type="expression" dxfId="158" priority="244">
      <formula>BF9="komb4-10"</formula>
    </cfRule>
    <cfRule type="expression" dxfId="157" priority="245">
      <formula>BG9="komb4-11"</formula>
    </cfRule>
  </conditionalFormatting>
  <conditionalFormatting sqref="Q10">
    <cfRule type="expression" dxfId="156" priority="242">
      <formula>BF10="komb4-10"</formula>
    </cfRule>
    <cfRule type="expression" dxfId="155" priority="243">
      <formula>BG10="komb4-11"</formula>
    </cfRule>
  </conditionalFormatting>
  <conditionalFormatting sqref="Q11">
    <cfRule type="expression" dxfId="154" priority="240">
      <formula>BF11="komb4-10"</formula>
    </cfRule>
    <cfRule type="expression" dxfId="153" priority="241">
      <formula>BG11="komb4-11"</formula>
    </cfRule>
  </conditionalFormatting>
  <conditionalFormatting sqref="Q12">
    <cfRule type="expression" dxfId="152" priority="238">
      <formula>BF12="komb4-10"</formula>
    </cfRule>
    <cfRule type="expression" dxfId="151" priority="239">
      <formula>BG12="komb4-11"</formula>
    </cfRule>
  </conditionalFormatting>
  <conditionalFormatting sqref="Q13">
    <cfRule type="expression" dxfId="150" priority="236">
      <formula>BF13="komb4-10"</formula>
    </cfRule>
    <cfRule type="expression" dxfId="149" priority="237">
      <formula>BG13="komb4-11"</formula>
    </cfRule>
  </conditionalFormatting>
  <conditionalFormatting sqref="Q14">
    <cfRule type="expression" dxfId="148" priority="234">
      <formula>BF14="komb4-10"</formula>
    </cfRule>
    <cfRule type="expression" dxfId="147" priority="235">
      <formula>BG14="komb4-11"</formula>
    </cfRule>
  </conditionalFormatting>
  <conditionalFormatting sqref="Q15">
    <cfRule type="expression" dxfId="146" priority="232">
      <formula>BF15="komb4-10"</formula>
    </cfRule>
    <cfRule type="expression" dxfId="145" priority="233">
      <formula>BG15="komb4-11"</formula>
    </cfRule>
  </conditionalFormatting>
  <conditionalFormatting sqref="Q16">
    <cfRule type="expression" dxfId="144" priority="230">
      <formula>BF16="komb4-10"</formula>
    </cfRule>
    <cfRule type="expression" dxfId="143" priority="231">
      <formula>BG16="komb4-11"</formula>
    </cfRule>
  </conditionalFormatting>
  <conditionalFormatting sqref="Q17">
    <cfRule type="expression" dxfId="142" priority="228">
      <formula>BF17="komb4-10"</formula>
    </cfRule>
    <cfRule type="expression" dxfId="141" priority="229">
      <formula>BG17="komb4-11"</formula>
    </cfRule>
  </conditionalFormatting>
  <conditionalFormatting sqref="Q18">
    <cfRule type="expression" dxfId="140" priority="226">
      <formula>BF18="komb4-10"</formula>
    </cfRule>
    <cfRule type="expression" dxfId="139" priority="227">
      <formula>BG18="komb4-11"</formula>
    </cfRule>
  </conditionalFormatting>
  <conditionalFormatting sqref="Q19">
    <cfRule type="expression" dxfId="138" priority="224">
      <formula>BF19="komb4-10"</formula>
    </cfRule>
    <cfRule type="expression" dxfId="137" priority="225">
      <formula>BG19="komb4-11"</formula>
    </cfRule>
  </conditionalFormatting>
  <conditionalFormatting sqref="Q20">
    <cfRule type="expression" dxfId="136" priority="222">
      <formula>BF20="komb4-10"</formula>
    </cfRule>
    <cfRule type="expression" dxfId="135" priority="223">
      <formula>BG20="komb4-11"</formula>
    </cfRule>
  </conditionalFormatting>
  <conditionalFormatting sqref="Q21">
    <cfRule type="expression" dxfId="134" priority="220">
      <formula>BF21="komb4-10"</formula>
    </cfRule>
    <cfRule type="expression" dxfId="133" priority="221">
      <formula>BG21="komb4-11"</formula>
    </cfRule>
  </conditionalFormatting>
  <conditionalFormatting sqref="Q22">
    <cfRule type="expression" dxfId="132" priority="218">
      <formula>BF22="komb4-10"</formula>
    </cfRule>
    <cfRule type="expression" dxfId="131" priority="219">
      <formula>BG22="komb4-11"</formula>
    </cfRule>
  </conditionalFormatting>
  <conditionalFormatting sqref="Q23">
    <cfRule type="expression" dxfId="130" priority="216">
      <formula>BF23="komb4-10"</formula>
    </cfRule>
    <cfRule type="expression" dxfId="129" priority="217">
      <formula>BG23="komb4-11"</formula>
    </cfRule>
  </conditionalFormatting>
  <conditionalFormatting sqref="Q24">
    <cfRule type="expression" dxfId="128" priority="214">
      <formula>BF24="komb4-10"</formula>
    </cfRule>
    <cfRule type="expression" dxfId="127" priority="215">
      <formula>BG24="komb4-11"</formula>
    </cfRule>
  </conditionalFormatting>
  <conditionalFormatting sqref="Q25">
    <cfRule type="expression" dxfId="126" priority="212">
      <formula>BF25="komb4-10"</formula>
    </cfRule>
    <cfRule type="expression" dxfId="125" priority="213">
      <formula>BG25="komb4-11"</formula>
    </cfRule>
  </conditionalFormatting>
  <conditionalFormatting sqref="R7">
    <cfRule type="expression" dxfId="124" priority="210">
      <formula>BF7="komb4-10"</formula>
    </cfRule>
    <cfRule type="expression" dxfId="123" priority="211">
      <formula>BG7="komb4-11"</formula>
    </cfRule>
  </conditionalFormatting>
  <conditionalFormatting sqref="R8">
    <cfRule type="expression" dxfId="122" priority="208">
      <formula>BF8="komb4-10"</formula>
    </cfRule>
    <cfRule type="expression" dxfId="121" priority="209">
      <formula>BG8="komb4-11"</formula>
    </cfRule>
  </conditionalFormatting>
  <conditionalFormatting sqref="R9">
    <cfRule type="expression" dxfId="120" priority="206">
      <formula>BF9="komb4-10"</formula>
    </cfRule>
    <cfRule type="expression" dxfId="119" priority="207">
      <formula>BG9="komb4-11"</formula>
    </cfRule>
  </conditionalFormatting>
  <conditionalFormatting sqref="R10">
    <cfRule type="expression" dxfId="118" priority="204">
      <formula>BF10="komb4-10"</formula>
    </cfRule>
    <cfRule type="expression" dxfId="117" priority="205">
      <formula>BG10="komb4-11"</formula>
    </cfRule>
  </conditionalFormatting>
  <conditionalFormatting sqref="R11">
    <cfRule type="expression" dxfId="116" priority="202">
      <formula>BF11="komb4-10"</formula>
    </cfRule>
    <cfRule type="expression" dxfId="115" priority="203">
      <formula>BG11="komb4-11"</formula>
    </cfRule>
  </conditionalFormatting>
  <conditionalFormatting sqref="R12">
    <cfRule type="expression" dxfId="114" priority="200">
      <formula>BF12="komb4-10"</formula>
    </cfRule>
    <cfRule type="expression" dxfId="113" priority="201">
      <formula>BG12="komb4-11"</formula>
    </cfRule>
  </conditionalFormatting>
  <conditionalFormatting sqref="R13">
    <cfRule type="expression" dxfId="112" priority="198">
      <formula>BF13="komb4-10"</formula>
    </cfRule>
    <cfRule type="expression" dxfId="111" priority="199">
      <formula>BG13="komb4-11"</formula>
    </cfRule>
  </conditionalFormatting>
  <conditionalFormatting sqref="R14">
    <cfRule type="expression" dxfId="110" priority="196">
      <formula>BF14="komb4-10"</formula>
    </cfRule>
    <cfRule type="expression" dxfId="109" priority="197">
      <formula>BG14="komb4-11"</formula>
    </cfRule>
  </conditionalFormatting>
  <conditionalFormatting sqref="R15">
    <cfRule type="expression" dxfId="108" priority="194">
      <formula>BF15="komb4-10"</formula>
    </cfRule>
    <cfRule type="expression" dxfId="107" priority="195">
      <formula>BG15="komb4-11"</formula>
    </cfRule>
  </conditionalFormatting>
  <conditionalFormatting sqref="R16">
    <cfRule type="expression" dxfId="106" priority="192">
      <formula>BF16="komb4-10"</formula>
    </cfRule>
    <cfRule type="expression" dxfId="105" priority="193">
      <formula>BG16="komb4-11"</formula>
    </cfRule>
  </conditionalFormatting>
  <conditionalFormatting sqref="R17">
    <cfRule type="expression" dxfId="104" priority="190">
      <formula>BF17="komb4-10"</formula>
    </cfRule>
    <cfRule type="expression" dxfId="103" priority="191">
      <formula>BG17="komb4-11"</formula>
    </cfRule>
  </conditionalFormatting>
  <conditionalFormatting sqref="R18">
    <cfRule type="expression" dxfId="102" priority="188">
      <formula>BF18="komb4-10"</formula>
    </cfRule>
    <cfRule type="expression" dxfId="101" priority="189">
      <formula>BG18="komb4-11"</formula>
    </cfRule>
  </conditionalFormatting>
  <conditionalFormatting sqref="R19">
    <cfRule type="expression" dxfId="100" priority="186">
      <formula>BF19="komb4-10"</formula>
    </cfRule>
    <cfRule type="expression" dxfId="99" priority="187">
      <formula>BG19="komb4-11"</formula>
    </cfRule>
  </conditionalFormatting>
  <conditionalFormatting sqref="R20">
    <cfRule type="expression" dxfId="98" priority="184">
      <formula>BF20="komb4-10"</formula>
    </cfRule>
    <cfRule type="expression" dxfId="97" priority="185">
      <formula>BG20="komb4-11"</formula>
    </cfRule>
  </conditionalFormatting>
  <conditionalFormatting sqref="R21">
    <cfRule type="expression" dxfId="96" priority="182">
      <formula>BF21="komb4-10"</formula>
    </cfRule>
    <cfRule type="expression" dxfId="95" priority="183">
      <formula>BG21="komb4-11"</formula>
    </cfRule>
  </conditionalFormatting>
  <conditionalFormatting sqref="R22">
    <cfRule type="expression" dxfId="94" priority="180">
      <formula>BF22="komb4-10"</formula>
    </cfRule>
    <cfRule type="expression" dxfId="93" priority="181">
      <formula>BG22="komb4-11"</formula>
    </cfRule>
  </conditionalFormatting>
  <conditionalFormatting sqref="R23">
    <cfRule type="expression" dxfId="92" priority="178">
      <formula>BF23="komb4-10"</formula>
    </cfRule>
    <cfRule type="expression" dxfId="91" priority="179">
      <formula>BG23="komb4-11"</formula>
    </cfRule>
  </conditionalFormatting>
  <conditionalFormatting sqref="R24">
    <cfRule type="expression" dxfId="90" priority="176">
      <formula>BF24="komb4-10"</formula>
    </cfRule>
    <cfRule type="expression" dxfId="89" priority="177">
      <formula>BG24="komb4-11"</formula>
    </cfRule>
  </conditionalFormatting>
  <conditionalFormatting sqref="R25">
    <cfRule type="expression" dxfId="88" priority="174">
      <formula>BF25="komb4-10"</formula>
    </cfRule>
    <cfRule type="expression" dxfId="87" priority="175">
      <formula>BG25="komb4-11"</formula>
    </cfRule>
  </conditionalFormatting>
  <conditionalFormatting sqref="S7">
    <cfRule type="expression" dxfId="86" priority="172">
      <formula>BF7="komb4-10"</formula>
    </cfRule>
    <cfRule type="expression" dxfId="85" priority="173">
      <formula>BG7="komb4-11"</formula>
    </cfRule>
  </conditionalFormatting>
  <conditionalFormatting sqref="S8">
    <cfRule type="expression" dxfId="84" priority="170">
      <formula>BF8="komb4-10"</formula>
    </cfRule>
    <cfRule type="expression" dxfId="83" priority="171">
      <formula>BG8="komb4-11"</formula>
    </cfRule>
  </conditionalFormatting>
  <conditionalFormatting sqref="S9">
    <cfRule type="expression" dxfId="82" priority="168">
      <formula>BF9="komb4-10"</formula>
    </cfRule>
    <cfRule type="expression" dxfId="81" priority="169">
      <formula>BG9="komb4-11"</formula>
    </cfRule>
  </conditionalFormatting>
  <conditionalFormatting sqref="S10">
    <cfRule type="expression" dxfId="80" priority="166">
      <formula>BF10="komb4-10"</formula>
    </cfRule>
    <cfRule type="expression" dxfId="79" priority="167">
      <formula>BG10="komb4-11"</formula>
    </cfRule>
  </conditionalFormatting>
  <conditionalFormatting sqref="S11">
    <cfRule type="expression" dxfId="78" priority="164">
      <formula>BF11="komb4-10"</formula>
    </cfRule>
    <cfRule type="expression" dxfId="77" priority="165">
      <formula>BG11="komb4-11"</formula>
    </cfRule>
  </conditionalFormatting>
  <conditionalFormatting sqref="S12">
    <cfRule type="expression" dxfId="76" priority="162">
      <formula>BF12="komb4-10"</formula>
    </cfRule>
    <cfRule type="expression" dxfId="75" priority="163">
      <formula>BG12="komb4-11"</formula>
    </cfRule>
  </conditionalFormatting>
  <conditionalFormatting sqref="S13">
    <cfRule type="expression" dxfId="74" priority="160">
      <formula>BF13="komb4-10"</formula>
    </cfRule>
    <cfRule type="expression" dxfId="73" priority="161">
      <formula>BG13="komb4-11"</formula>
    </cfRule>
  </conditionalFormatting>
  <conditionalFormatting sqref="S14">
    <cfRule type="expression" dxfId="72" priority="158">
      <formula>BF14="komb4-10"</formula>
    </cfRule>
    <cfRule type="expression" dxfId="71" priority="159">
      <formula>BG14="komb4-11"</formula>
    </cfRule>
  </conditionalFormatting>
  <conditionalFormatting sqref="S15">
    <cfRule type="expression" dxfId="70" priority="156">
      <formula>BF15="komb4-10"</formula>
    </cfRule>
    <cfRule type="expression" dxfId="69" priority="157">
      <formula>BG15="komb4-11"</formula>
    </cfRule>
  </conditionalFormatting>
  <conditionalFormatting sqref="S16">
    <cfRule type="expression" dxfId="68" priority="154">
      <formula>BF16="komb4-10"</formula>
    </cfRule>
    <cfRule type="expression" dxfId="67" priority="155">
      <formula>BG16="komb4-11"</formula>
    </cfRule>
  </conditionalFormatting>
  <conditionalFormatting sqref="S17">
    <cfRule type="expression" dxfId="66" priority="152">
      <formula>BF17="komb4-10"</formula>
    </cfRule>
    <cfRule type="expression" dxfId="65" priority="153">
      <formula>BG17="komb4-11"</formula>
    </cfRule>
  </conditionalFormatting>
  <conditionalFormatting sqref="S18">
    <cfRule type="expression" dxfId="64" priority="150">
      <formula>BF18="komb4-10"</formula>
    </cfRule>
    <cfRule type="expression" dxfId="63" priority="151">
      <formula>BG18="komb4-11"</formula>
    </cfRule>
  </conditionalFormatting>
  <conditionalFormatting sqref="S19">
    <cfRule type="expression" dxfId="62" priority="148">
      <formula>BF19="komb4-10"</formula>
    </cfRule>
    <cfRule type="expression" dxfId="61" priority="149">
      <formula>BG19="komb4-11"</formula>
    </cfRule>
  </conditionalFormatting>
  <conditionalFormatting sqref="S20">
    <cfRule type="expression" dxfId="60" priority="146">
      <formula>BF20="komb4-10"</formula>
    </cfRule>
    <cfRule type="expression" dxfId="59" priority="147">
      <formula>BG20="komb4-11"</formula>
    </cfRule>
  </conditionalFormatting>
  <conditionalFormatting sqref="S21">
    <cfRule type="expression" dxfId="58" priority="144">
      <formula>BF21="komb4-10"</formula>
    </cfRule>
    <cfRule type="expression" dxfId="57" priority="145">
      <formula>BG21="komb4-11"</formula>
    </cfRule>
  </conditionalFormatting>
  <conditionalFormatting sqref="S22">
    <cfRule type="expression" dxfId="56" priority="142">
      <formula>BF22="komb4-10"</formula>
    </cfRule>
    <cfRule type="expression" dxfId="55" priority="143">
      <formula>BG22="komb4-11"</formula>
    </cfRule>
  </conditionalFormatting>
  <conditionalFormatting sqref="S23">
    <cfRule type="expression" dxfId="54" priority="140">
      <formula>BF23="komb4-10"</formula>
    </cfRule>
    <cfRule type="expression" dxfId="53" priority="141">
      <formula>BG23="komb4-11"</formula>
    </cfRule>
  </conditionalFormatting>
  <conditionalFormatting sqref="S24">
    <cfRule type="expression" dxfId="52" priority="138">
      <formula>BF24="komb4-10"</formula>
    </cfRule>
    <cfRule type="expression" dxfId="51" priority="139">
      <formula>BG24="komb4-11"</formula>
    </cfRule>
  </conditionalFormatting>
  <conditionalFormatting sqref="S25">
    <cfRule type="expression" dxfId="50" priority="136">
      <formula>BF25="komb4-10"</formula>
    </cfRule>
    <cfRule type="expression" dxfId="49" priority="137">
      <formula>BG25="komb4-11"</formula>
    </cfRule>
  </conditionalFormatting>
  <conditionalFormatting sqref="T8">
    <cfRule type="expression" dxfId="48" priority="112">
      <formula>BF8="komb4-10"</formula>
    </cfRule>
    <cfRule type="expression" dxfId="47" priority="113">
      <formula>BG8="komb4-11"</formula>
    </cfRule>
  </conditionalFormatting>
  <conditionalFormatting sqref="T9">
    <cfRule type="expression" dxfId="46" priority="110">
      <formula>BF9="komb4-10"</formula>
    </cfRule>
    <cfRule type="expression" dxfId="45" priority="111">
      <formula>BG9="komb4-11"</formula>
    </cfRule>
  </conditionalFormatting>
  <conditionalFormatting sqref="T7">
    <cfRule type="expression" dxfId="44" priority="75">
      <formula>BF7="komb4-10"</formula>
    </cfRule>
    <cfRule type="expression" dxfId="43" priority="76">
      <formula>BG7="komb4-11"</formula>
    </cfRule>
  </conditionalFormatting>
  <conditionalFormatting sqref="T10">
    <cfRule type="expression" dxfId="42" priority="73">
      <formula>BF10="komb4-10"</formula>
    </cfRule>
    <cfRule type="expression" dxfId="41" priority="74">
      <formula>BG10="komb4-11"</formula>
    </cfRule>
  </conditionalFormatting>
  <conditionalFormatting sqref="T11">
    <cfRule type="expression" dxfId="40" priority="71">
      <formula>BF11="komb4-10"</formula>
    </cfRule>
    <cfRule type="expression" dxfId="39" priority="72">
      <formula>BG11="komb4-11"</formula>
    </cfRule>
  </conditionalFormatting>
  <conditionalFormatting sqref="T12">
    <cfRule type="expression" dxfId="38" priority="69">
      <formula>BF12="komb4-10"</formula>
    </cfRule>
    <cfRule type="expression" dxfId="37" priority="70">
      <formula>BG12="komb4-11"</formula>
    </cfRule>
  </conditionalFormatting>
  <conditionalFormatting sqref="T13">
    <cfRule type="expression" dxfId="36" priority="67">
      <formula>BF13="komb4-10"</formula>
    </cfRule>
    <cfRule type="expression" dxfId="35" priority="68">
      <formula>BG13="komb4-11"</formula>
    </cfRule>
  </conditionalFormatting>
  <conditionalFormatting sqref="T14">
    <cfRule type="expression" dxfId="34" priority="65">
      <formula>BF14="komb4-10"</formula>
    </cfRule>
    <cfRule type="expression" dxfId="33" priority="66">
      <formula>BG14="komb4-11"</formula>
    </cfRule>
  </conditionalFormatting>
  <conditionalFormatting sqref="T15">
    <cfRule type="expression" dxfId="32" priority="63">
      <formula>BF15="komb4-10"</formula>
    </cfRule>
    <cfRule type="expression" dxfId="31" priority="64">
      <formula>BG15="komb4-11"</formula>
    </cfRule>
  </conditionalFormatting>
  <conditionalFormatting sqref="T16">
    <cfRule type="expression" dxfId="30" priority="61">
      <formula>BF16="komb4-10"</formula>
    </cfRule>
    <cfRule type="expression" dxfId="29" priority="62">
      <formula>BG16="komb4-11"</formula>
    </cfRule>
  </conditionalFormatting>
  <conditionalFormatting sqref="T17">
    <cfRule type="expression" dxfId="28" priority="59">
      <formula>BF17="komb4-10"</formula>
    </cfRule>
    <cfRule type="expression" dxfId="27" priority="60">
      <formula>BG17="komb4-11"</formula>
    </cfRule>
  </conditionalFormatting>
  <conditionalFormatting sqref="T25">
    <cfRule type="expression" dxfId="26" priority="41">
      <formula>BF25="komb4-10"</formula>
    </cfRule>
    <cfRule type="expression" dxfId="25" priority="42">
      <formula>BG25="komb4-11"</formula>
    </cfRule>
  </conditionalFormatting>
  <conditionalFormatting sqref="T18">
    <cfRule type="expression" dxfId="24" priority="55">
      <formula>BF18="komb4-10"</formula>
    </cfRule>
    <cfRule type="expression" dxfId="23" priority="56">
      <formula>BG18="komb4-11"</formula>
    </cfRule>
  </conditionalFormatting>
  <conditionalFormatting sqref="T19">
    <cfRule type="expression" dxfId="22" priority="53">
      <formula>BF19="komb4-10"</formula>
    </cfRule>
    <cfRule type="expression" dxfId="21" priority="54">
      <formula>BG19="komb4-11"</formula>
    </cfRule>
  </conditionalFormatting>
  <conditionalFormatting sqref="T20">
    <cfRule type="expression" dxfId="20" priority="51">
      <formula>BF20="komb4-10"</formula>
    </cfRule>
    <cfRule type="expression" dxfId="19" priority="52">
      <formula>BG20="komb4-11"</formula>
    </cfRule>
  </conditionalFormatting>
  <conditionalFormatting sqref="T21">
    <cfRule type="expression" dxfId="18" priority="49">
      <formula>BF21="komb4-10"</formula>
    </cfRule>
    <cfRule type="expression" dxfId="17" priority="50">
      <formula>BG21="komb4-11"</formula>
    </cfRule>
  </conditionalFormatting>
  <conditionalFormatting sqref="T22">
    <cfRule type="expression" dxfId="16" priority="47">
      <formula>BF22="komb4-10"</formula>
    </cfRule>
    <cfRule type="expression" dxfId="15" priority="48">
      <formula>BG22="komb4-11"</formula>
    </cfRule>
  </conditionalFormatting>
  <conditionalFormatting sqref="T23">
    <cfRule type="expression" dxfId="14" priority="45">
      <formula>BF23="komb4-10"</formula>
    </cfRule>
    <cfRule type="expression" dxfId="13" priority="46">
      <formula>BG23="komb4-11"</formula>
    </cfRule>
  </conditionalFormatting>
  <conditionalFormatting sqref="T24">
    <cfRule type="expression" dxfId="12" priority="43">
      <formula>BF24="komb4-10"</formula>
    </cfRule>
    <cfRule type="expression" dxfId="11" priority="44">
      <formula>BG24="komb4-11"</formula>
    </cfRule>
  </conditionalFormatting>
  <conditionalFormatting sqref="B6:B25">
    <cfRule type="expression" dxfId="10" priority="13">
      <formula>$AX6="nok"</formula>
    </cfRule>
    <cfRule type="expression" dxfId="9" priority="14">
      <formula>$AW6="nok"</formula>
    </cfRule>
  </conditionalFormatting>
  <conditionalFormatting sqref="C6:C25">
    <cfRule type="expression" dxfId="8" priority="9">
      <formula>$AY6="nok"</formula>
    </cfRule>
  </conditionalFormatting>
  <conditionalFormatting sqref="H6:H25">
    <cfRule type="expression" dxfId="7" priority="2">
      <formula>$BC6="nok"</formula>
    </cfRule>
    <cfRule type="expression" dxfId="6" priority="3">
      <formula>$BB6="nok"</formula>
    </cfRule>
    <cfRule type="expression" dxfId="5" priority="4">
      <formula>$BA6="nok"</formula>
    </cfRule>
    <cfRule type="expression" dxfId="4" priority="5">
      <formula>$AZ6="nok"</formula>
    </cfRule>
  </conditionalFormatting>
  <conditionalFormatting sqref="I6:I25">
    <cfRule type="expression" dxfId="3" priority="1">
      <formula>$BE6="nok"</formula>
    </cfRule>
  </conditionalFormatting>
  <conditionalFormatting sqref="O6:O25">
    <cfRule type="expression" dxfId="2" priority="369">
      <formula>$BF6="komb4-10"</formula>
    </cfRule>
  </conditionalFormatting>
  <conditionalFormatting sqref="P6:P25">
    <cfRule type="expression" dxfId="1" priority="368">
      <formula>$BF6="komb4-10"</formula>
    </cfRule>
  </conditionalFormatting>
  <conditionalFormatting sqref="T6:T25">
    <cfRule type="expression" dxfId="0" priority="77">
      <formula>$BF6="komb4-10"</formula>
    </cfRule>
  </conditionalFormatting>
  <dataValidations xWindow="129" yWindow="552" count="4">
    <dataValidation type="list" allowBlank="1" showInputMessage="1" showErrorMessage="1" error="unzulässige Eingabe" promptTitle="Geschlecht angeben" prompt="m = männlich_x000a_w = weiblich" sqref="F6:F25">
      <formula1>$AT$5:$AT$7</formula1>
    </dataValidation>
    <dataValidation type="list" allowBlank="1" showInputMessage="1" showErrorMessage="1" error="unzulässige Eingabe" promptTitle="Derzeitige Graduierung" prompt="Graduierung aus Liste wählen" sqref="J6:J25">
      <formula1>$AU$5:$AU$22</formula1>
    </dataValidation>
    <dataValidation type="list" allowBlank="1" showInputMessage="1" showErrorMessage="1" error="unzulässige Eingabe" promptTitle="Zwischenprüfung" prompt="Für Zwiswchenprüfung ein &quot;X&quot; eingeben" sqref="C6:C25">
      <formula1>$AS$5:$AS$6</formula1>
    </dataValidation>
    <dataValidation type="list" allowBlank="1" showInputMessage="1" showErrorMessage="1" error="unzulässige Eingabe" promptTitle="Altersgruppe Prüfling wählen" prompt="K = Kind U15_x000a__x000a_Ü = Erwachsener gemeldet für Ü45 Prüfung_x000a_      (nur auf Bezirks- oder Landesebene möglich!)_x000a__x000a_keine Angabe = alle übrigen Prüflinge" sqref="B6:B25">
      <formula1>$AR$5:$AR$7</formula1>
    </dataValidation>
  </dataValidations>
  <printOptions horizontalCentered="1" verticalCentered="1"/>
  <pageMargins left="0.39370078740157483" right="0.39370078740157483" top="0.74803149606299213" bottom="0.55118110236220474" header="0.19685039370078741" footer="0.23622047244094491"/>
  <pageSetup paperSize="9" orientation="landscape" horizontalDpi="4294967293" r:id="rId1"/>
  <headerFooter>
    <oddHeader>&amp;R&amp;G</oddHeader>
    <oddFooter>&amp;L&amp;"Arial,Kursiv"Seite 2 von 2&amp;C&amp;"Arial,Kursiv"&amp;8© 2018 NWJJV, M. Maas&amp;R&amp;"Arial,Kursiv"Version 4.1, 25.03.2019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0000"/>
    <pageSetUpPr fitToPage="1"/>
  </sheetPr>
  <dimension ref="A1:N68"/>
  <sheetViews>
    <sheetView showGridLines="0" zoomScaleNormal="100" workbookViewId="0">
      <selection activeCell="A34" sqref="A34:XFD1048576"/>
    </sheetView>
  </sheetViews>
  <sheetFormatPr baseColWidth="10" defaultColWidth="0" defaultRowHeight="13.2" zeroHeight="1" x14ac:dyDescent="0.25"/>
  <cols>
    <col min="1" max="1" width="11.44140625" style="12" customWidth="1"/>
    <col min="2" max="2" width="55.6640625" style="12" customWidth="1"/>
    <col min="3" max="12" width="3.33203125" style="12" bestFit="1" customWidth="1"/>
    <col min="13" max="13" width="7.5546875" style="12" bestFit="1" customWidth="1"/>
    <col min="14" max="16384" width="11.44140625" style="12" hidden="1"/>
  </cols>
  <sheetData>
    <row r="1" spans="1:14" ht="25.2" x14ac:dyDescent="0.6">
      <c r="A1" s="293" t="s">
        <v>132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5"/>
      <c r="N1" s="155"/>
    </row>
    <row r="2" spans="1:14" ht="33" x14ac:dyDescent="0.25">
      <c r="A2" s="296"/>
      <c r="B2" s="296"/>
      <c r="C2" s="13" t="s">
        <v>123</v>
      </c>
      <c r="D2" s="14" t="s">
        <v>126</v>
      </c>
      <c r="E2" s="13" t="s">
        <v>128</v>
      </c>
      <c r="F2" s="14" t="s">
        <v>130</v>
      </c>
      <c r="G2" s="13" t="s">
        <v>131</v>
      </c>
      <c r="H2" s="14" t="s">
        <v>2</v>
      </c>
      <c r="I2" s="13" t="s">
        <v>3</v>
      </c>
      <c r="J2" s="14" t="s">
        <v>4</v>
      </c>
      <c r="K2" s="13" t="s">
        <v>5</v>
      </c>
      <c r="L2" s="14" t="s">
        <v>6</v>
      </c>
      <c r="M2" s="156" t="s">
        <v>133</v>
      </c>
      <c r="N2" s="155"/>
    </row>
    <row r="3" spans="1:14" x14ac:dyDescent="0.25">
      <c r="A3" s="292" t="s">
        <v>134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155"/>
    </row>
    <row r="4" spans="1:14" x14ac:dyDescent="0.25">
      <c r="A4" s="290" t="s">
        <v>135</v>
      </c>
      <c r="B4" s="290"/>
      <c r="C4" s="15" t="s">
        <v>136</v>
      </c>
      <c r="D4" s="16" t="s">
        <v>136</v>
      </c>
      <c r="E4" s="15" t="s">
        <v>136</v>
      </c>
      <c r="F4" s="16" t="s">
        <v>136</v>
      </c>
      <c r="G4" s="15"/>
      <c r="H4" s="16"/>
      <c r="I4" s="15"/>
      <c r="J4" s="16"/>
      <c r="K4" s="15"/>
      <c r="L4" s="16"/>
      <c r="M4" s="15" t="s">
        <v>137</v>
      </c>
      <c r="N4" s="155"/>
    </row>
    <row r="5" spans="1:14" x14ac:dyDescent="0.25">
      <c r="A5" s="290" t="s">
        <v>138</v>
      </c>
      <c r="B5" s="290"/>
      <c r="C5" s="15"/>
      <c r="D5" s="16"/>
      <c r="E5" s="15"/>
      <c r="F5" s="16"/>
      <c r="G5" s="15" t="s">
        <v>136</v>
      </c>
      <c r="H5" s="16" t="s">
        <v>136</v>
      </c>
      <c r="I5" s="15"/>
      <c r="J5" s="16"/>
      <c r="K5" s="15"/>
      <c r="L5" s="16"/>
      <c r="M5" s="15" t="s">
        <v>137</v>
      </c>
      <c r="N5" s="155"/>
    </row>
    <row r="6" spans="1:14" x14ac:dyDescent="0.25">
      <c r="A6" s="290" t="s">
        <v>139</v>
      </c>
      <c r="B6" s="290"/>
      <c r="C6" s="15"/>
      <c r="D6" s="16"/>
      <c r="E6" s="15"/>
      <c r="F6" s="16"/>
      <c r="G6" s="15"/>
      <c r="H6" s="16"/>
      <c r="I6" s="15" t="s">
        <v>136</v>
      </c>
      <c r="J6" s="16"/>
      <c r="K6" s="15"/>
      <c r="L6" s="16"/>
      <c r="M6" s="15" t="s">
        <v>137</v>
      </c>
      <c r="N6" s="155"/>
    </row>
    <row r="7" spans="1:14" x14ac:dyDescent="0.25">
      <c r="A7" s="290" t="s">
        <v>140</v>
      </c>
      <c r="B7" s="290"/>
      <c r="C7" s="15"/>
      <c r="D7" s="16"/>
      <c r="E7" s="15"/>
      <c r="F7" s="16"/>
      <c r="G7" s="15"/>
      <c r="H7" s="16"/>
      <c r="I7" s="15"/>
      <c r="J7" s="16" t="s">
        <v>136</v>
      </c>
      <c r="K7" s="15"/>
      <c r="L7" s="16"/>
      <c r="M7" s="15" t="s">
        <v>137</v>
      </c>
      <c r="N7" s="155"/>
    </row>
    <row r="8" spans="1:14" x14ac:dyDescent="0.25">
      <c r="A8" s="290" t="s">
        <v>141</v>
      </c>
      <c r="B8" s="290"/>
      <c r="C8" s="15"/>
      <c r="D8" s="16"/>
      <c r="E8" s="15"/>
      <c r="F8" s="16"/>
      <c r="G8" s="15"/>
      <c r="H8" s="16"/>
      <c r="I8" s="15"/>
      <c r="J8" s="16"/>
      <c r="K8" s="15" t="s">
        <v>136</v>
      </c>
      <c r="L8" s="16"/>
      <c r="M8" s="15" t="s">
        <v>137</v>
      </c>
      <c r="N8" s="155"/>
    </row>
    <row r="9" spans="1:14" x14ac:dyDescent="0.25">
      <c r="A9" s="290" t="s">
        <v>142</v>
      </c>
      <c r="B9" s="290"/>
      <c r="C9" s="15"/>
      <c r="D9" s="16"/>
      <c r="E9" s="15"/>
      <c r="F9" s="16"/>
      <c r="G9" s="15"/>
      <c r="H9" s="16"/>
      <c r="I9" s="15"/>
      <c r="J9" s="16"/>
      <c r="K9" s="15"/>
      <c r="L9" s="16" t="s">
        <v>136</v>
      </c>
      <c r="M9" s="15" t="s">
        <v>137</v>
      </c>
      <c r="N9" s="155"/>
    </row>
    <row r="10" spans="1:14" x14ac:dyDescent="0.25">
      <c r="A10" s="292" t="s">
        <v>143</v>
      </c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155"/>
    </row>
    <row r="11" spans="1:14" x14ac:dyDescent="0.25">
      <c r="A11" s="290" t="s">
        <v>312</v>
      </c>
      <c r="B11" s="290"/>
      <c r="C11" s="15"/>
      <c r="D11" s="16"/>
      <c r="E11" s="15"/>
      <c r="F11" s="16"/>
      <c r="G11" s="15"/>
      <c r="H11" s="16" t="s">
        <v>136</v>
      </c>
      <c r="I11" s="15" t="s">
        <v>136</v>
      </c>
      <c r="J11" s="16"/>
      <c r="K11" s="15"/>
      <c r="L11" s="16"/>
      <c r="M11" s="15" t="s">
        <v>137</v>
      </c>
      <c r="N11" s="155"/>
    </row>
    <row r="12" spans="1:14" x14ac:dyDescent="0.25">
      <c r="A12" s="290" t="s">
        <v>294</v>
      </c>
      <c r="B12" s="290"/>
      <c r="C12" s="15"/>
      <c r="D12" s="16"/>
      <c r="E12" s="15"/>
      <c r="F12" s="16"/>
      <c r="G12" s="15"/>
      <c r="H12" s="16"/>
      <c r="I12" s="15"/>
      <c r="J12" s="16" t="s">
        <v>136</v>
      </c>
      <c r="K12" s="15" t="s">
        <v>136</v>
      </c>
      <c r="L12" s="16"/>
      <c r="M12" s="15" t="s">
        <v>137</v>
      </c>
      <c r="N12" s="155"/>
    </row>
    <row r="13" spans="1:14" x14ac:dyDescent="0.25">
      <c r="A13" s="290" t="s">
        <v>295</v>
      </c>
      <c r="B13" s="290"/>
      <c r="C13" s="15"/>
      <c r="D13" s="16"/>
      <c r="E13" s="15"/>
      <c r="F13" s="16"/>
      <c r="G13" s="15"/>
      <c r="H13" s="16"/>
      <c r="I13" s="15"/>
      <c r="J13" s="16"/>
      <c r="K13" s="15"/>
      <c r="L13" s="16" t="s">
        <v>136</v>
      </c>
      <c r="M13" s="15" t="s">
        <v>137</v>
      </c>
      <c r="N13" s="155"/>
    </row>
    <row r="14" spans="1:14" ht="25.5" customHeight="1" x14ac:dyDescent="0.25">
      <c r="A14" s="291" t="s">
        <v>144</v>
      </c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155"/>
    </row>
    <row r="15" spans="1:14" x14ac:dyDescent="0.25">
      <c r="A15" s="290" t="s">
        <v>145</v>
      </c>
      <c r="B15" s="290"/>
      <c r="C15" s="15"/>
      <c r="D15" s="16"/>
      <c r="E15" s="15" t="s">
        <v>136</v>
      </c>
      <c r="F15" s="16"/>
      <c r="G15" s="15"/>
      <c r="H15" s="16"/>
      <c r="I15" s="15"/>
      <c r="J15" s="16"/>
      <c r="K15" s="15"/>
      <c r="L15" s="16"/>
      <c r="M15" s="15" t="s">
        <v>137</v>
      </c>
      <c r="N15" s="155"/>
    </row>
    <row r="16" spans="1:14" x14ac:dyDescent="0.25">
      <c r="A16" s="300" t="s">
        <v>146</v>
      </c>
      <c r="B16" s="301"/>
      <c r="C16" s="15"/>
      <c r="D16" s="16"/>
      <c r="E16" s="15"/>
      <c r="F16" s="16" t="s">
        <v>136</v>
      </c>
      <c r="G16" s="15" t="s">
        <v>136</v>
      </c>
      <c r="H16" s="16"/>
      <c r="I16" s="15"/>
      <c r="J16" s="16"/>
      <c r="K16" s="15"/>
      <c r="L16" s="16"/>
      <c r="M16" s="15" t="s">
        <v>137</v>
      </c>
      <c r="N16" s="155"/>
    </row>
    <row r="17" spans="1:14" x14ac:dyDescent="0.25">
      <c r="A17" s="290" t="s">
        <v>147</v>
      </c>
      <c r="B17" s="290"/>
      <c r="C17" s="15"/>
      <c r="D17" s="16"/>
      <c r="E17" s="15"/>
      <c r="F17" s="16"/>
      <c r="G17" s="15"/>
      <c r="H17" s="16" t="s">
        <v>136</v>
      </c>
      <c r="I17" s="15" t="s">
        <v>136</v>
      </c>
      <c r="J17" s="16" t="s">
        <v>136</v>
      </c>
      <c r="K17" s="15" t="s">
        <v>136</v>
      </c>
      <c r="L17" s="16" t="s">
        <v>136</v>
      </c>
      <c r="M17" s="15" t="s">
        <v>137</v>
      </c>
      <c r="N17" s="155"/>
    </row>
    <row r="18" spans="1:14" x14ac:dyDescent="0.25">
      <c r="A18" s="292" t="s">
        <v>148</v>
      </c>
      <c r="B18" s="292"/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155"/>
    </row>
    <row r="19" spans="1:14" x14ac:dyDescent="0.25">
      <c r="A19" s="300" t="s">
        <v>149</v>
      </c>
      <c r="B19" s="301"/>
      <c r="C19" s="15"/>
      <c r="D19" s="16"/>
      <c r="E19" s="15"/>
      <c r="F19" s="16"/>
      <c r="G19" s="15"/>
      <c r="H19" s="16" t="s">
        <v>136</v>
      </c>
      <c r="I19" s="15" t="s">
        <v>136</v>
      </c>
      <c r="J19" s="16"/>
      <c r="K19" s="15"/>
      <c r="L19" s="16"/>
      <c r="M19" s="15" t="s">
        <v>137</v>
      </c>
      <c r="N19" s="155"/>
    </row>
    <row r="20" spans="1:14" x14ac:dyDescent="0.25">
      <c r="A20" s="292" t="s">
        <v>150</v>
      </c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155"/>
    </row>
    <row r="21" spans="1:14" x14ac:dyDescent="0.25">
      <c r="A21" s="290" t="s">
        <v>288</v>
      </c>
      <c r="B21" s="290"/>
      <c r="C21" s="15"/>
      <c r="D21" s="16"/>
      <c r="E21" s="15"/>
      <c r="F21" s="16"/>
      <c r="G21" s="15"/>
      <c r="H21" s="16" t="s">
        <v>136</v>
      </c>
      <c r="I21" s="15"/>
      <c r="J21" s="16"/>
      <c r="K21" s="15"/>
      <c r="L21" s="16"/>
      <c r="M21" s="15" t="s">
        <v>137</v>
      </c>
      <c r="N21" s="155"/>
    </row>
    <row r="22" spans="1:14" x14ac:dyDescent="0.25">
      <c r="A22" s="290" t="s">
        <v>289</v>
      </c>
      <c r="B22" s="290"/>
      <c r="C22" s="15"/>
      <c r="D22" s="16"/>
      <c r="E22" s="15"/>
      <c r="F22" s="16"/>
      <c r="G22" s="15"/>
      <c r="H22" s="16"/>
      <c r="I22" s="15" t="s">
        <v>136</v>
      </c>
      <c r="J22" s="16" t="s">
        <v>136</v>
      </c>
      <c r="K22" s="15" t="s">
        <v>136</v>
      </c>
      <c r="L22" s="16" t="s">
        <v>136</v>
      </c>
      <c r="M22" s="15" t="s">
        <v>137</v>
      </c>
      <c r="N22" s="155"/>
    </row>
    <row r="23" spans="1:14" x14ac:dyDescent="0.25">
      <c r="A23" s="292" t="s">
        <v>151</v>
      </c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155"/>
    </row>
    <row r="24" spans="1:14" x14ac:dyDescent="0.25">
      <c r="A24" s="290" t="s">
        <v>152</v>
      </c>
      <c r="B24" s="290"/>
      <c r="C24" s="15"/>
      <c r="D24" s="16"/>
      <c r="E24" s="15"/>
      <c r="F24" s="16" t="s">
        <v>136</v>
      </c>
      <c r="G24" s="15"/>
      <c r="H24" s="16"/>
      <c r="I24" s="15"/>
      <c r="J24" s="16"/>
      <c r="K24" s="15"/>
      <c r="L24" s="16"/>
      <c r="M24" s="15"/>
      <c r="N24" s="155"/>
    </row>
    <row r="25" spans="1:14" x14ac:dyDescent="0.25">
      <c r="A25" s="290" t="s">
        <v>153</v>
      </c>
      <c r="B25" s="290"/>
      <c r="C25" s="15"/>
      <c r="D25" s="16"/>
      <c r="E25" s="15"/>
      <c r="F25" s="16"/>
      <c r="G25" s="15" t="s">
        <v>136</v>
      </c>
      <c r="H25" s="16"/>
      <c r="I25" s="15"/>
      <c r="J25" s="16"/>
      <c r="K25" s="15"/>
      <c r="L25" s="16"/>
      <c r="M25" s="15"/>
      <c r="N25" s="155"/>
    </row>
    <row r="26" spans="1:14" x14ac:dyDescent="0.25">
      <c r="A26" s="290" t="s">
        <v>154</v>
      </c>
      <c r="B26" s="290"/>
      <c r="C26" s="15"/>
      <c r="D26" s="16"/>
      <c r="E26" s="15"/>
      <c r="F26" s="16"/>
      <c r="G26" s="15"/>
      <c r="H26" s="16" t="s">
        <v>136</v>
      </c>
      <c r="I26" s="15" t="s">
        <v>136</v>
      </c>
      <c r="J26" s="16" t="s">
        <v>136</v>
      </c>
      <c r="K26" s="15" t="s">
        <v>136</v>
      </c>
      <c r="L26" s="16" t="s">
        <v>136</v>
      </c>
      <c r="M26" s="15"/>
      <c r="N26" s="155"/>
    </row>
    <row r="27" spans="1:14" x14ac:dyDescent="0.25">
      <c r="A27" s="290" t="s">
        <v>155</v>
      </c>
      <c r="B27" s="290"/>
      <c r="C27" s="15"/>
      <c r="D27" s="16"/>
      <c r="E27" s="15"/>
      <c r="F27" s="16"/>
      <c r="G27" s="15"/>
      <c r="H27" s="16"/>
      <c r="I27" s="15"/>
      <c r="J27" s="16"/>
      <c r="K27" s="15"/>
      <c r="L27" s="16"/>
      <c r="M27" s="15" t="s">
        <v>136</v>
      </c>
      <c r="N27" s="155"/>
    </row>
    <row r="28" spans="1:14" x14ac:dyDescent="0.25">
      <c r="A28" s="292" t="s">
        <v>156</v>
      </c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155"/>
    </row>
    <row r="29" spans="1:14" x14ac:dyDescent="0.25">
      <c r="A29" s="290" t="s">
        <v>157</v>
      </c>
      <c r="B29" s="290"/>
      <c r="C29" s="15"/>
      <c r="D29" s="16"/>
      <c r="E29" s="15"/>
      <c r="F29" s="16"/>
      <c r="G29" s="15"/>
      <c r="H29" s="16"/>
      <c r="I29" s="15"/>
      <c r="J29" s="16" t="s">
        <v>136</v>
      </c>
      <c r="K29" s="15" t="s">
        <v>136</v>
      </c>
      <c r="L29" s="16" t="s">
        <v>136</v>
      </c>
      <c r="M29" s="15" t="s">
        <v>137</v>
      </c>
      <c r="N29" s="155"/>
    </row>
    <row r="30" spans="1:14" x14ac:dyDescent="0.25">
      <c r="A30" s="302" t="s">
        <v>307</v>
      </c>
      <c r="B30" s="17" t="s">
        <v>308</v>
      </c>
      <c r="C30" s="15"/>
      <c r="D30" s="16"/>
      <c r="E30" s="15"/>
      <c r="F30" s="16"/>
      <c r="G30" s="15" t="s">
        <v>136</v>
      </c>
      <c r="H30" s="16" t="s">
        <v>136</v>
      </c>
      <c r="I30" s="15" t="s">
        <v>136</v>
      </c>
      <c r="J30" s="16"/>
      <c r="K30" s="15"/>
      <c r="L30" s="16"/>
      <c r="M30" s="15" t="s">
        <v>137</v>
      </c>
      <c r="N30" s="155"/>
    </row>
    <row r="31" spans="1:14" x14ac:dyDescent="0.25">
      <c r="A31" s="303"/>
      <c r="B31" s="17" t="s">
        <v>309</v>
      </c>
      <c r="C31" s="15"/>
      <c r="D31" s="16"/>
      <c r="E31" s="15"/>
      <c r="F31" s="16"/>
      <c r="G31" s="15"/>
      <c r="H31" s="16"/>
      <c r="I31" s="15" t="s">
        <v>136</v>
      </c>
      <c r="J31" s="16" t="s">
        <v>136</v>
      </c>
      <c r="K31" s="15" t="s">
        <v>136</v>
      </c>
      <c r="L31" s="16"/>
      <c r="M31" s="15" t="s">
        <v>137</v>
      </c>
      <c r="N31" s="155"/>
    </row>
    <row r="32" spans="1:14" x14ac:dyDescent="0.25">
      <c r="A32" s="303"/>
      <c r="B32" s="152" t="s">
        <v>310</v>
      </c>
      <c r="C32" s="153"/>
      <c r="D32" s="154"/>
      <c r="E32" s="153"/>
      <c r="F32" s="154"/>
      <c r="G32" s="153"/>
      <c r="H32" s="154"/>
      <c r="I32" s="153" t="s">
        <v>136</v>
      </c>
      <c r="J32" s="154" t="s">
        <v>136</v>
      </c>
      <c r="K32" s="153" t="s">
        <v>136</v>
      </c>
      <c r="L32" s="154" t="s">
        <v>136</v>
      </c>
      <c r="M32" s="153" t="s">
        <v>137</v>
      </c>
      <c r="N32" s="155"/>
    </row>
    <row r="33" spans="1:13" x14ac:dyDescent="0.25">
      <c r="A33" s="297" t="s">
        <v>311</v>
      </c>
      <c r="B33" s="298"/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99"/>
    </row>
    <row r="34" spans="1:13" hidden="1" x14ac:dyDescent="0.25"/>
    <row r="35" spans="1:13" hidden="1" x14ac:dyDescent="0.25"/>
    <row r="36" spans="1:13" hidden="1" x14ac:dyDescent="0.25"/>
    <row r="37" spans="1:13" hidden="1" x14ac:dyDescent="0.25"/>
    <row r="38" spans="1:13" hidden="1" x14ac:dyDescent="0.25"/>
    <row r="39" spans="1:13" hidden="1" x14ac:dyDescent="0.25"/>
    <row r="40" spans="1:13" hidden="1" x14ac:dyDescent="0.25"/>
    <row r="41" spans="1:13" hidden="1" x14ac:dyDescent="0.25"/>
    <row r="42" spans="1:13" hidden="1" x14ac:dyDescent="0.25"/>
    <row r="43" spans="1:13" hidden="1" x14ac:dyDescent="0.25"/>
    <row r="44" spans="1:13" hidden="1" x14ac:dyDescent="0.25"/>
    <row r="45" spans="1:13" hidden="1" x14ac:dyDescent="0.25"/>
    <row r="46" spans="1:13" hidden="1" x14ac:dyDescent="0.25"/>
    <row r="47" spans="1:13" hidden="1" x14ac:dyDescent="0.25"/>
    <row r="48" spans="1:13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</sheetData>
  <sheetProtection algorithmName="SHA-512" hashValue="uotaE4i3BQQBa+S/rhNs/sKk5cn8Mo+8I/Xwo0k0gfNuXtve935SBo7Xv97i32+nxVs7adoFiWxWCTTwxESwkw==" saltValue="mVK4lq1GQ45WAOc05D1hrA==" spinCount="100000" sheet="1" objects="1" scenarios="1" selectLockedCells="1"/>
  <mergeCells count="31">
    <mergeCell ref="A33:M33"/>
    <mergeCell ref="A16:B16"/>
    <mergeCell ref="A17:B17"/>
    <mergeCell ref="A18:M18"/>
    <mergeCell ref="A30:A32"/>
    <mergeCell ref="A19:B19"/>
    <mergeCell ref="A20:M20"/>
    <mergeCell ref="A21:B21"/>
    <mergeCell ref="A22:B22"/>
    <mergeCell ref="A23:M23"/>
    <mergeCell ref="A24:B24"/>
    <mergeCell ref="A25:B25"/>
    <mergeCell ref="A26:B26"/>
    <mergeCell ref="A27:B27"/>
    <mergeCell ref="A28:M28"/>
    <mergeCell ref="A29:B29"/>
    <mergeCell ref="A13:B13"/>
    <mergeCell ref="A14:M14"/>
    <mergeCell ref="A15:B15"/>
    <mergeCell ref="A6:B6"/>
    <mergeCell ref="A1:M1"/>
    <mergeCell ref="A2:B2"/>
    <mergeCell ref="A3:M3"/>
    <mergeCell ref="A4:B4"/>
    <mergeCell ref="A5:B5"/>
    <mergeCell ref="A7:B7"/>
    <mergeCell ref="A8:B8"/>
    <mergeCell ref="A9:B9"/>
    <mergeCell ref="A10:M10"/>
    <mergeCell ref="A11:B11"/>
    <mergeCell ref="A12:B12"/>
  </mergeCells>
  <pageMargins left="0.70866141732283472" right="0.70866141732283472" top="0.78740157480314965" bottom="0.78740157480314965" header="0.31496062992125984" footer="0.31496062992125984"/>
  <pageSetup paperSize="9" scale="82" orientation="portrait" r:id="rId1"/>
  <headerFooter>
    <oddHeader>&amp;R&amp;G</oddHeader>
    <oddFooter>&amp;L&amp;"Arial,Kursiv"&amp;A&amp;C&amp;"Arial,Kursiv"&amp;8© 2018 NWJJV, M. Maas&amp;R&amp;"Arial,Kursiv"Version 4.1, 25.03.2019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0"/>
    <pageSetUpPr fitToPage="1"/>
  </sheetPr>
  <dimension ref="A1:G52"/>
  <sheetViews>
    <sheetView showGridLines="0" zoomScale="110" zoomScaleNormal="110" workbookViewId="0">
      <selection activeCell="E40" sqref="E40:E41"/>
    </sheetView>
  </sheetViews>
  <sheetFormatPr baseColWidth="10" defaultColWidth="0" defaultRowHeight="13.2" zeroHeight="1" x14ac:dyDescent="0.25"/>
  <cols>
    <col min="1" max="1" width="30.109375" style="64" bestFit="1" customWidth="1"/>
    <col min="2" max="2" width="39.88671875" style="64" bestFit="1" customWidth="1"/>
    <col min="3" max="3" width="33.6640625" style="64" bestFit="1" customWidth="1"/>
    <col min="4" max="4" width="16.88671875" bestFit="1" customWidth="1"/>
    <col min="5" max="5" width="64.44140625" style="64" bestFit="1" customWidth="1"/>
    <col min="6" max="6" width="5.33203125" customWidth="1"/>
    <col min="7" max="7" width="5.33203125" hidden="1" customWidth="1"/>
    <col min="8" max="16384" width="11.44140625" hidden="1"/>
  </cols>
  <sheetData>
    <row r="1" spans="1:7" s="52" customFormat="1" ht="25.2" thickBot="1" x14ac:dyDescent="0.45">
      <c r="A1" s="304" t="s">
        <v>177</v>
      </c>
      <c r="B1" s="305"/>
      <c r="C1" s="305"/>
      <c r="D1" s="305"/>
      <c r="E1" s="305"/>
      <c r="F1" s="306"/>
      <c r="G1" s="120"/>
    </row>
    <row r="2" spans="1:7" s="53" customFormat="1" ht="18.75" customHeight="1" thickBot="1" x14ac:dyDescent="0.35">
      <c r="A2" s="323" t="s">
        <v>163</v>
      </c>
      <c r="B2" s="324"/>
      <c r="C2" s="324"/>
      <c r="D2" s="325"/>
      <c r="E2" s="319" t="s">
        <v>203</v>
      </c>
      <c r="F2" s="320"/>
      <c r="G2" s="121"/>
    </row>
    <row r="3" spans="1:7" ht="13.5" customHeight="1" thickBot="1" x14ac:dyDescent="0.3">
      <c r="A3" s="57" t="s">
        <v>178</v>
      </c>
      <c r="B3" s="326" t="s">
        <v>192</v>
      </c>
      <c r="C3" s="327"/>
      <c r="D3" s="328"/>
      <c r="E3" s="321"/>
      <c r="F3" s="322"/>
      <c r="G3" s="121"/>
    </row>
    <row r="4" spans="1:7" x14ac:dyDescent="0.25">
      <c r="A4" s="54" t="s">
        <v>179</v>
      </c>
      <c r="B4" s="55" t="s">
        <v>163</v>
      </c>
      <c r="C4" s="56" t="s">
        <v>180</v>
      </c>
      <c r="D4" s="56"/>
      <c r="E4" s="315"/>
      <c r="F4" s="316"/>
      <c r="G4" s="122"/>
    </row>
    <row r="5" spans="1:7" ht="13.8" thickBot="1" x14ac:dyDescent="0.3">
      <c r="A5" s="57" t="s">
        <v>181</v>
      </c>
      <c r="B5" s="78" t="s">
        <v>159</v>
      </c>
      <c r="C5" s="79" t="s">
        <v>183</v>
      </c>
      <c r="D5" s="58"/>
      <c r="E5" s="317"/>
      <c r="F5" s="318"/>
      <c r="G5" s="122"/>
    </row>
    <row r="6" spans="1:7" s="51" customFormat="1" x14ac:dyDescent="0.25">
      <c r="A6" s="54" t="s">
        <v>179</v>
      </c>
      <c r="B6" s="55" t="s">
        <v>163</v>
      </c>
      <c r="C6" s="56" t="s">
        <v>180</v>
      </c>
      <c r="D6" s="56"/>
      <c r="E6" s="315"/>
      <c r="F6" s="316"/>
      <c r="G6" s="122"/>
    </row>
    <row r="7" spans="1:7" ht="13.8" thickBot="1" x14ac:dyDescent="0.3">
      <c r="A7" s="57" t="s">
        <v>181</v>
      </c>
      <c r="B7" s="78" t="s">
        <v>182</v>
      </c>
      <c r="C7" s="79" t="s">
        <v>186</v>
      </c>
      <c r="D7" s="58"/>
      <c r="E7" s="317"/>
      <c r="F7" s="318"/>
      <c r="G7" s="122"/>
    </row>
    <row r="8" spans="1:7" s="51" customFormat="1" x14ac:dyDescent="0.25">
      <c r="A8" s="54" t="s">
        <v>179</v>
      </c>
      <c r="B8" s="55" t="s">
        <v>163</v>
      </c>
      <c r="C8" s="56" t="s">
        <v>184</v>
      </c>
      <c r="D8" s="56"/>
      <c r="E8" s="315"/>
      <c r="F8" s="316"/>
      <c r="G8" s="122"/>
    </row>
    <row r="9" spans="1:7" ht="13.8" thickBot="1" x14ac:dyDescent="0.3">
      <c r="A9" s="57" t="s">
        <v>181</v>
      </c>
      <c r="B9" s="78" t="s">
        <v>159</v>
      </c>
      <c r="C9" s="79" t="s">
        <v>296</v>
      </c>
      <c r="D9" s="58"/>
      <c r="E9" s="317"/>
      <c r="F9" s="318"/>
      <c r="G9" s="122"/>
    </row>
    <row r="10" spans="1:7" ht="12.75" customHeight="1" x14ac:dyDescent="0.25">
      <c r="A10" s="54" t="s">
        <v>179</v>
      </c>
      <c r="B10" s="55" t="s">
        <v>163</v>
      </c>
      <c r="C10" s="56" t="s">
        <v>180</v>
      </c>
      <c r="D10" s="56"/>
      <c r="E10" s="363" t="s">
        <v>201</v>
      </c>
      <c r="F10" s="364"/>
      <c r="G10" s="122"/>
    </row>
    <row r="11" spans="1:7" ht="13.8" thickBot="1" x14ac:dyDescent="0.3">
      <c r="A11" s="57" t="s">
        <v>181</v>
      </c>
      <c r="B11" s="78" t="s">
        <v>160</v>
      </c>
      <c r="C11" s="79" t="s">
        <v>187</v>
      </c>
      <c r="D11" s="58"/>
      <c r="E11" s="365"/>
      <c r="F11" s="366"/>
      <c r="G11" s="122"/>
    </row>
    <row r="12" spans="1:7" x14ac:dyDescent="0.25">
      <c r="A12" s="54" t="s">
        <v>179</v>
      </c>
      <c r="B12" s="55" t="s">
        <v>163</v>
      </c>
      <c r="C12" s="56" t="s">
        <v>60</v>
      </c>
      <c r="D12" s="56"/>
      <c r="E12" s="315"/>
      <c r="F12" s="316"/>
      <c r="G12" s="122"/>
    </row>
    <row r="13" spans="1:7" ht="13.8" thickBot="1" x14ac:dyDescent="0.3">
      <c r="A13" s="76" t="s">
        <v>181</v>
      </c>
      <c r="B13" s="80" t="s">
        <v>160</v>
      </c>
      <c r="C13" s="81" t="s">
        <v>56</v>
      </c>
      <c r="D13" s="77"/>
      <c r="E13" s="317"/>
      <c r="F13" s="318"/>
      <c r="G13" s="122"/>
    </row>
    <row r="14" spans="1:7" ht="18" thickBot="1" x14ac:dyDescent="0.3">
      <c r="A14" s="333" t="s">
        <v>60</v>
      </c>
      <c r="B14" s="334"/>
      <c r="C14" s="334"/>
      <c r="D14" s="335"/>
      <c r="E14" s="307"/>
      <c r="F14" s="308"/>
      <c r="G14" s="122"/>
    </row>
    <row r="15" spans="1:7" ht="13.8" thickBot="1" x14ac:dyDescent="0.3">
      <c r="A15" s="62" t="s">
        <v>178</v>
      </c>
      <c r="B15" s="336" t="s">
        <v>192</v>
      </c>
      <c r="C15" s="337"/>
      <c r="D15" s="338"/>
      <c r="E15" s="309"/>
      <c r="F15" s="310"/>
      <c r="G15" s="122"/>
    </row>
    <row r="16" spans="1:7" x14ac:dyDescent="0.25">
      <c r="A16" s="59" t="s">
        <v>179</v>
      </c>
      <c r="B16" s="60" t="s">
        <v>60</v>
      </c>
      <c r="C16" s="61" t="s">
        <v>180</v>
      </c>
      <c r="D16" s="61"/>
      <c r="E16" s="311"/>
      <c r="F16" s="312"/>
      <c r="G16" s="122"/>
    </row>
    <row r="17" spans="1:7" ht="13.8" thickBot="1" x14ac:dyDescent="0.3">
      <c r="A17" s="62" t="s">
        <v>181</v>
      </c>
      <c r="B17" s="82" t="s">
        <v>56</v>
      </c>
      <c r="C17" s="83" t="s">
        <v>183</v>
      </c>
      <c r="D17" s="63"/>
      <c r="E17" s="313"/>
      <c r="F17" s="314"/>
      <c r="G17" s="122"/>
    </row>
    <row r="18" spans="1:7" x14ac:dyDescent="0.25">
      <c r="A18" s="59" t="s">
        <v>179</v>
      </c>
      <c r="B18" s="60" t="s">
        <v>163</v>
      </c>
      <c r="C18" s="61" t="s">
        <v>60</v>
      </c>
      <c r="D18" s="61"/>
      <c r="E18" s="311"/>
      <c r="F18" s="312"/>
      <c r="G18" s="122"/>
    </row>
    <row r="19" spans="1:7" ht="13.8" thickBot="1" x14ac:dyDescent="0.3">
      <c r="A19" s="62" t="s">
        <v>181</v>
      </c>
      <c r="B19" s="82" t="s">
        <v>303</v>
      </c>
      <c r="C19" s="83" t="s">
        <v>56</v>
      </c>
      <c r="D19" s="63"/>
      <c r="E19" s="313"/>
      <c r="F19" s="314"/>
      <c r="G19" s="122"/>
    </row>
    <row r="20" spans="1:7" x14ac:dyDescent="0.25">
      <c r="A20" s="59" t="s">
        <v>179</v>
      </c>
      <c r="B20" s="60" t="s">
        <v>60</v>
      </c>
      <c r="C20" s="61" t="s">
        <v>184</v>
      </c>
      <c r="D20" s="61"/>
      <c r="E20" s="311"/>
      <c r="F20" s="312"/>
      <c r="G20" s="122"/>
    </row>
    <row r="21" spans="1:7" ht="66.599999999999994" thickBot="1" x14ac:dyDescent="0.3">
      <c r="A21" s="69" t="s">
        <v>181</v>
      </c>
      <c r="B21" s="84" t="s">
        <v>56</v>
      </c>
      <c r="C21" s="85" t="s">
        <v>297</v>
      </c>
      <c r="D21" s="70"/>
      <c r="E21" s="313"/>
      <c r="F21" s="314"/>
      <c r="G21" s="122"/>
    </row>
    <row r="22" spans="1:7" ht="18" thickBot="1" x14ac:dyDescent="0.3">
      <c r="A22" s="360" t="s">
        <v>151</v>
      </c>
      <c r="B22" s="361"/>
      <c r="C22" s="361"/>
      <c r="D22" s="362"/>
      <c r="E22" s="346"/>
      <c r="F22" s="347"/>
      <c r="G22" s="122"/>
    </row>
    <row r="23" spans="1:7" ht="13.8" thickBot="1" x14ac:dyDescent="0.3">
      <c r="A23" s="68" t="s">
        <v>178</v>
      </c>
      <c r="B23" s="357" t="s">
        <v>298</v>
      </c>
      <c r="C23" s="358"/>
      <c r="D23" s="359"/>
      <c r="E23" s="348"/>
      <c r="F23" s="349"/>
      <c r="G23" s="122"/>
    </row>
    <row r="24" spans="1:7" x14ac:dyDescent="0.25">
      <c r="A24" s="65" t="s">
        <v>179</v>
      </c>
      <c r="B24" s="66" t="s">
        <v>180</v>
      </c>
      <c r="C24" s="67" t="s">
        <v>60</v>
      </c>
      <c r="D24" s="67" t="s">
        <v>184</v>
      </c>
      <c r="E24" s="342"/>
      <c r="F24" s="343"/>
      <c r="G24" s="122"/>
    </row>
    <row r="25" spans="1:7" ht="13.8" thickBot="1" x14ac:dyDescent="0.3">
      <c r="A25" s="68" t="s">
        <v>181</v>
      </c>
      <c r="B25" s="86" t="s">
        <v>188</v>
      </c>
      <c r="C25" s="87" t="s">
        <v>301</v>
      </c>
      <c r="D25" s="87" t="s">
        <v>128</v>
      </c>
      <c r="E25" s="344"/>
      <c r="F25" s="345"/>
      <c r="G25" s="122"/>
    </row>
    <row r="26" spans="1:7" x14ac:dyDescent="0.25">
      <c r="A26" s="65" t="s">
        <v>179</v>
      </c>
      <c r="B26" s="66" t="s">
        <v>180</v>
      </c>
      <c r="C26" s="67" t="s">
        <v>184</v>
      </c>
      <c r="D26" s="67"/>
      <c r="E26" s="342"/>
      <c r="F26" s="343"/>
      <c r="G26" s="122"/>
    </row>
    <row r="27" spans="1:7" ht="13.8" thickBot="1" x14ac:dyDescent="0.3">
      <c r="A27" s="68" t="s">
        <v>181</v>
      </c>
      <c r="B27" s="86" t="s">
        <v>188</v>
      </c>
      <c r="C27" s="87" t="s">
        <v>185</v>
      </c>
      <c r="D27" s="87"/>
      <c r="E27" s="344"/>
      <c r="F27" s="345"/>
      <c r="G27" s="122"/>
    </row>
    <row r="28" spans="1:7" x14ac:dyDescent="0.25">
      <c r="A28" s="65" t="s">
        <v>179</v>
      </c>
      <c r="B28" s="66" t="s">
        <v>180</v>
      </c>
      <c r="C28" s="67" t="s">
        <v>60</v>
      </c>
      <c r="D28" s="67"/>
      <c r="E28" s="342"/>
      <c r="F28" s="343"/>
      <c r="G28" s="122"/>
    </row>
    <row r="29" spans="1:7" ht="14.4" thickBot="1" x14ac:dyDescent="0.3">
      <c r="A29" s="68" t="s">
        <v>181</v>
      </c>
      <c r="B29" s="86" t="s">
        <v>189</v>
      </c>
      <c r="C29" s="87" t="s">
        <v>302</v>
      </c>
      <c r="D29" s="87" t="s">
        <v>130</v>
      </c>
      <c r="E29" s="344"/>
      <c r="F29" s="345"/>
      <c r="G29" s="122"/>
    </row>
    <row r="30" spans="1:7" x14ac:dyDescent="0.25">
      <c r="A30" s="65" t="s">
        <v>179</v>
      </c>
      <c r="B30" s="66" t="s">
        <v>180</v>
      </c>
      <c r="C30" s="67" t="s">
        <v>184</v>
      </c>
      <c r="D30" s="67"/>
      <c r="E30" s="342"/>
      <c r="F30" s="343"/>
      <c r="G30" s="122"/>
    </row>
    <row r="31" spans="1:7" ht="13.8" thickBot="1" x14ac:dyDescent="0.3">
      <c r="A31" s="68" t="s">
        <v>181</v>
      </c>
      <c r="B31" s="86" t="s">
        <v>189</v>
      </c>
      <c r="C31" s="87" t="s">
        <v>296</v>
      </c>
      <c r="D31" s="87"/>
      <c r="E31" s="344"/>
      <c r="F31" s="345"/>
      <c r="G31" s="122"/>
    </row>
    <row r="32" spans="1:7" x14ac:dyDescent="0.25">
      <c r="A32" s="65" t="s">
        <v>179</v>
      </c>
      <c r="B32" s="66" t="s">
        <v>180</v>
      </c>
      <c r="C32" s="67" t="s">
        <v>184</v>
      </c>
      <c r="D32" s="67"/>
      <c r="E32" s="342"/>
      <c r="F32" s="343"/>
      <c r="G32" s="122"/>
    </row>
    <row r="33" spans="1:7" ht="13.8" thickBot="1" x14ac:dyDescent="0.3">
      <c r="A33" s="68" t="s">
        <v>181</v>
      </c>
      <c r="B33" s="86" t="s">
        <v>190</v>
      </c>
      <c r="C33" s="87" t="s">
        <v>191</v>
      </c>
      <c r="D33" s="88"/>
      <c r="E33" s="344"/>
      <c r="F33" s="345"/>
      <c r="G33" s="122"/>
    </row>
    <row r="34" spans="1:7" ht="18" thickBot="1" x14ac:dyDescent="0.3">
      <c r="A34" s="351" t="s">
        <v>134</v>
      </c>
      <c r="B34" s="352"/>
      <c r="C34" s="352"/>
      <c r="D34" s="353"/>
      <c r="E34" s="346"/>
      <c r="F34" s="347"/>
      <c r="G34" s="122"/>
    </row>
    <row r="35" spans="1:7" ht="13.8" thickBot="1" x14ac:dyDescent="0.3">
      <c r="A35" s="71" t="s">
        <v>178</v>
      </c>
      <c r="B35" s="354" t="s">
        <v>299</v>
      </c>
      <c r="C35" s="355"/>
      <c r="D35" s="356"/>
      <c r="E35" s="348"/>
      <c r="F35" s="349"/>
      <c r="G35" s="122"/>
    </row>
    <row r="36" spans="1:7" x14ac:dyDescent="0.25">
      <c r="A36" s="72" t="s">
        <v>179</v>
      </c>
      <c r="B36" s="73" t="s">
        <v>193</v>
      </c>
      <c r="C36" s="74" t="s">
        <v>184</v>
      </c>
      <c r="D36" s="74"/>
      <c r="E36" s="331"/>
      <c r="F36" s="339" t="s">
        <v>306</v>
      </c>
      <c r="G36" s="329"/>
    </row>
    <row r="37" spans="1:7" ht="13.8" thickBot="1" x14ac:dyDescent="0.3">
      <c r="A37" s="71" t="s">
        <v>181</v>
      </c>
      <c r="B37" s="89" t="s">
        <v>194</v>
      </c>
      <c r="C37" s="75" t="s">
        <v>195</v>
      </c>
      <c r="D37" s="90"/>
      <c r="E37" s="332"/>
      <c r="F37" s="340"/>
      <c r="G37" s="330"/>
    </row>
    <row r="38" spans="1:7" x14ac:dyDescent="0.25">
      <c r="A38" s="72" t="s">
        <v>179</v>
      </c>
      <c r="B38" s="73" t="s">
        <v>193</v>
      </c>
      <c r="C38" s="74" t="s">
        <v>184</v>
      </c>
      <c r="D38" s="74" t="s">
        <v>60</v>
      </c>
      <c r="E38" s="350"/>
      <c r="F38" s="340"/>
      <c r="G38" s="330"/>
    </row>
    <row r="39" spans="1:7" ht="13.8" thickBot="1" x14ac:dyDescent="0.3">
      <c r="A39" s="71" t="s">
        <v>181</v>
      </c>
      <c r="B39" s="89" t="s">
        <v>194</v>
      </c>
      <c r="C39" s="75" t="s">
        <v>130</v>
      </c>
      <c r="D39" s="90" t="s">
        <v>56</v>
      </c>
      <c r="E39" s="332"/>
      <c r="F39" s="340"/>
      <c r="G39" s="330"/>
    </row>
    <row r="40" spans="1:7" x14ac:dyDescent="0.25">
      <c r="A40" s="72" t="s">
        <v>179</v>
      </c>
      <c r="B40" s="73" t="s">
        <v>193</v>
      </c>
      <c r="C40" s="74" t="s">
        <v>184</v>
      </c>
      <c r="D40" s="74" t="s">
        <v>60</v>
      </c>
      <c r="E40" s="350" t="s">
        <v>304</v>
      </c>
      <c r="F40" s="340"/>
      <c r="G40" s="330"/>
    </row>
    <row r="41" spans="1:7" ht="13.8" thickBot="1" x14ac:dyDescent="0.3">
      <c r="A41" s="71" t="s">
        <v>181</v>
      </c>
      <c r="B41" s="89" t="s">
        <v>196</v>
      </c>
      <c r="C41" s="75" t="s">
        <v>130</v>
      </c>
      <c r="D41" s="90" t="s">
        <v>300</v>
      </c>
      <c r="E41" s="332"/>
      <c r="F41" s="340"/>
      <c r="G41" s="330"/>
    </row>
    <row r="42" spans="1:7" ht="12.75" customHeight="1" x14ac:dyDescent="0.25">
      <c r="A42" s="72" t="s">
        <v>179</v>
      </c>
      <c r="B42" s="73" t="s">
        <v>193</v>
      </c>
      <c r="C42" s="74" t="s">
        <v>184</v>
      </c>
      <c r="D42" s="74"/>
      <c r="E42" s="350" t="s">
        <v>304</v>
      </c>
      <c r="F42" s="340"/>
      <c r="G42" s="330"/>
    </row>
    <row r="43" spans="1:7" ht="13.8" thickBot="1" x14ac:dyDescent="0.3">
      <c r="A43" s="71" t="s">
        <v>181</v>
      </c>
      <c r="B43" s="89" t="s">
        <v>196</v>
      </c>
      <c r="C43" s="90" t="s">
        <v>131</v>
      </c>
      <c r="D43" s="90"/>
      <c r="E43" s="332"/>
      <c r="F43" s="340"/>
      <c r="G43" s="330"/>
    </row>
    <row r="44" spans="1:7" x14ac:dyDescent="0.25">
      <c r="A44" s="72" t="s">
        <v>179</v>
      </c>
      <c r="B44" s="73" t="s">
        <v>193</v>
      </c>
      <c r="C44" s="74" t="s">
        <v>184</v>
      </c>
      <c r="D44" s="74"/>
      <c r="E44" s="350" t="s">
        <v>304</v>
      </c>
      <c r="F44" s="340"/>
      <c r="G44" s="330"/>
    </row>
    <row r="45" spans="1:7" ht="13.8" thickBot="1" x14ac:dyDescent="0.3">
      <c r="A45" s="71" t="s">
        <v>181</v>
      </c>
      <c r="B45" s="89" t="s">
        <v>197</v>
      </c>
      <c r="C45" s="90" t="s">
        <v>2</v>
      </c>
      <c r="D45" s="90"/>
      <c r="E45" s="332"/>
      <c r="F45" s="340"/>
      <c r="G45" s="330"/>
    </row>
    <row r="46" spans="1:7" x14ac:dyDescent="0.25">
      <c r="A46" s="72" t="s">
        <v>179</v>
      </c>
      <c r="B46" s="73" t="s">
        <v>193</v>
      </c>
      <c r="C46" s="74" t="s">
        <v>184</v>
      </c>
      <c r="D46" s="74"/>
      <c r="E46" s="350" t="s">
        <v>305</v>
      </c>
      <c r="F46" s="340"/>
      <c r="G46" s="330"/>
    </row>
    <row r="47" spans="1:7" ht="13.8" thickBot="1" x14ac:dyDescent="0.3">
      <c r="A47" s="71" t="s">
        <v>181</v>
      </c>
      <c r="B47" s="89" t="s">
        <v>198</v>
      </c>
      <c r="C47" s="90" t="s">
        <v>3</v>
      </c>
      <c r="D47" s="91"/>
      <c r="E47" s="332"/>
      <c r="F47" s="340"/>
      <c r="G47" s="330"/>
    </row>
    <row r="48" spans="1:7" x14ac:dyDescent="0.25">
      <c r="A48" s="72" t="s">
        <v>179</v>
      </c>
      <c r="B48" s="73" t="s">
        <v>193</v>
      </c>
      <c r="C48" s="74" t="s">
        <v>184</v>
      </c>
      <c r="D48" s="74"/>
      <c r="E48" s="350" t="s">
        <v>305</v>
      </c>
      <c r="F48" s="340"/>
      <c r="G48" s="330"/>
    </row>
    <row r="49" spans="1:7" ht="13.8" thickBot="1" x14ac:dyDescent="0.3">
      <c r="A49" s="71" t="s">
        <v>181</v>
      </c>
      <c r="B49" s="89" t="s">
        <v>199</v>
      </c>
      <c r="C49" s="90" t="s">
        <v>4</v>
      </c>
      <c r="D49" s="91"/>
      <c r="E49" s="332"/>
      <c r="F49" s="340"/>
      <c r="G49" s="330"/>
    </row>
    <row r="50" spans="1:7" x14ac:dyDescent="0.25">
      <c r="A50" s="72" t="s">
        <v>179</v>
      </c>
      <c r="B50" s="73" t="s">
        <v>193</v>
      </c>
      <c r="C50" s="74" t="s">
        <v>184</v>
      </c>
      <c r="D50" s="74"/>
      <c r="E50" s="350" t="s">
        <v>305</v>
      </c>
      <c r="F50" s="340"/>
      <c r="G50" s="330"/>
    </row>
    <row r="51" spans="1:7" ht="13.8" thickBot="1" x14ac:dyDescent="0.3">
      <c r="A51" s="71" t="s">
        <v>181</v>
      </c>
      <c r="B51" s="89" t="s">
        <v>200</v>
      </c>
      <c r="C51" s="90" t="s">
        <v>5</v>
      </c>
      <c r="D51" s="91"/>
      <c r="E51" s="332"/>
      <c r="F51" s="341"/>
      <c r="G51" s="330"/>
    </row>
    <row r="52" spans="1:7" x14ac:dyDescent="0.25">
      <c r="G52" s="123"/>
    </row>
  </sheetData>
  <sheetProtection password="DDD9" sheet="1" objects="1" scenarios="1" selectLockedCells="1"/>
  <mergeCells count="36">
    <mergeCell ref="E48:E49"/>
    <mergeCell ref="B23:D23"/>
    <mergeCell ref="A22:D22"/>
    <mergeCell ref="E10:F11"/>
    <mergeCell ref="E30:F31"/>
    <mergeCell ref="E28:F29"/>
    <mergeCell ref="E40:E41"/>
    <mergeCell ref="E38:E39"/>
    <mergeCell ref="G36:G51"/>
    <mergeCell ref="E36:E37"/>
    <mergeCell ref="A14:D14"/>
    <mergeCell ref="B15:D15"/>
    <mergeCell ref="F36:F51"/>
    <mergeCell ref="E32:F33"/>
    <mergeCell ref="E34:F35"/>
    <mergeCell ref="E22:F23"/>
    <mergeCell ref="E24:F25"/>
    <mergeCell ref="E26:F27"/>
    <mergeCell ref="E50:E51"/>
    <mergeCell ref="A34:D34"/>
    <mergeCell ref="B35:D35"/>
    <mergeCell ref="E42:E43"/>
    <mergeCell ref="E44:E45"/>
    <mergeCell ref="E46:E47"/>
    <mergeCell ref="A1:F1"/>
    <mergeCell ref="E14:F15"/>
    <mergeCell ref="E16:F17"/>
    <mergeCell ref="E18:F19"/>
    <mergeCell ref="E20:F21"/>
    <mergeCell ref="E12:F13"/>
    <mergeCell ref="E2:F3"/>
    <mergeCell ref="E4:F5"/>
    <mergeCell ref="E6:F7"/>
    <mergeCell ref="E8:F9"/>
    <mergeCell ref="A2:D2"/>
    <mergeCell ref="B3:D3"/>
  </mergeCells>
  <pageMargins left="0.70866141732283472" right="0.70866141732283472" top="0.78740157480314965" bottom="0.78740157480314965" header="0.31496062992125984" footer="0.31496062992125984"/>
  <pageSetup paperSize="9" scale="65" orientation="landscape" horizontalDpi="4294967293" r:id="rId1"/>
  <headerFooter>
    <oddHeader>&amp;R&amp;G</oddHeader>
    <oddFooter>&amp;L&amp;"Arial,Kursiv"&amp;8&amp;A&amp;C&amp;"Arial,Kursiv"&amp;8© 2018 NWJJV, M. Maas&amp;R&amp;"Arial,Kursiv"Version 4.1, 25.03.2019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Anleitung</vt:lpstr>
      <vt:lpstr>Prüfungsbericht</vt:lpstr>
      <vt:lpstr>Prüfungsliste</vt:lpstr>
      <vt:lpstr>Prüfungsvoraussetzungen</vt:lpstr>
      <vt:lpstr>Konfliktmeldungen</vt:lpstr>
      <vt:lpstr>Anleitung!Druckbereich</vt:lpstr>
      <vt:lpstr>Konfliktmeldungen!Druckbereich</vt:lpstr>
      <vt:lpstr>Prüfungsbericht!Druckbereich</vt:lpstr>
      <vt:lpstr>Prüfungsliste!Druckbereich</vt:lpstr>
      <vt:lpstr>Prüfungsvoraussetzungen!Druckbereich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NWJJV_Prüfungsliste_V1.0</dc:title>
  <dc:creator>Maas, Michael (M.)</dc:creator>
  <cp:lastModifiedBy>Maas, Michael (M.)</cp:lastModifiedBy>
  <cp:lastPrinted>2019-03-25T12:02:33Z</cp:lastPrinted>
  <dcterms:created xsi:type="dcterms:W3CDTF">2014-07-30T10:53:01Z</dcterms:created>
  <dcterms:modified xsi:type="dcterms:W3CDTF">2019-03-25T12:16:54Z</dcterms:modified>
  <cp:contentStatus>Version 1.0 vom 01.08.2014</cp:contentStatus>
</cp:coreProperties>
</file>